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DISCA\2022\"/>
    </mc:Choice>
  </mc:AlternateContent>
  <xr:revisionPtr revIDLastSave="0" documentId="8_{CCD30AC8-3ACA-441E-987F-9588D981622C}" xr6:coauthVersionLast="47" xr6:coauthVersionMax="47" xr10:uidLastSave="{00000000-0000-0000-0000-000000000000}"/>
  <bookViews>
    <workbookView xWindow="28680" yWindow="-120" windowWidth="29040" windowHeight="16440" xr2:uid="{8F57BBAD-EB58-4CB1-822A-B7BBF5BB4FBD}"/>
  </bookViews>
  <sheets>
    <sheet name="TP_SFX" sheetId="1" r:id="rId1"/>
  </sheets>
  <definedNames>
    <definedName name="_xlnm.Print_Area" localSheetId="0">TP_SFX!$B$1:$AK$126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U17" i="1"/>
  <c r="Z11" i="1"/>
  <c r="Z74" i="1" s="1"/>
  <c r="U81" i="1"/>
  <c r="U80" i="1"/>
  <c r="D73" i="1"/>
  <c r="E20" i="1"/>
  <c r="E83" i="1" s="1"/>
  <c r="D20" i="1"/>
  <c r="AJ11" i="1"/>
  <c r="E19" i="1"/>
  <c r="D19" i="1"/>
  <c r="D82" i="1" s="1"/>
  <c r="D83" i="1"/>
  <c r="AC19" i="1"/>
  <c r="AB19" i="1"/>
  <c r="AB82" i="1" s="1"/>
  <c r="E18" i="1"/>
  <c r="E81" i="1" s="1"/>
  <c r="D18" i="1"/>
  <c r="D81" i="1" s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J62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J61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J53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C52" i="1"/>
  <c r="D52" i="1"/>
  <c r="E52" i="1"/>
  <c r="F52" i="1"/>
  <c r="G52" i="1"/>
  <c r="B52" i="1"/>
  <c r="AD26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B34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B36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B44" i="1"/>
  <c r="I42" i="1"/>
  <c r="I105" i="1" s="1"/>
  <c r="J42" i="1"/>
  <c r="J105" i="1" s="1"/>
  <c r="K42" i="1"/>
  <c r="K105" i="1" s="1"/>
  <c r="L42" i="1"/>
  <c r="L105" i="1" s="1"/>
  <c r="H42" i="1"/>
  <c r="H105" i="1" s="1"/>
  <c r="C42" i="1"/>
  <c r="D42" i="1"/>
  <c r="E42" i="1"/>
  <c r="F42" i="1"/>
  <c r="G42" i="1"/>
  <c r="B42" i="1"/>
  <c r="J51" i="1"/>
  <c r="AK28" i="1"/>
  <c r="AJ28" i="1"/>
  <c r="D11" i="1"/>
  <c r="D74" i="1" s="1"/>
  <c r="D10" i="1"/>
  <c r="B19" i="1"/>
  <c r="B82" i="1"/>
  <c r="C18" i="1"/>
  <c r="B18" i="1"/>
  <c r="AE19" i="1"/>
  <c r="AF19" i="1"/>
  <c r="AG19" i="1"/>
  <c r="AH19" i="1"/>
  <c r="AI19" i="1"/>
  <c r="AJ19" i="1"/>
  <c r="AK19" i="1"/>
  <c r="AD19" i="1"/>
  <c r="AC20" i="1"/>
  <c r="AD20" i="1"/>
  <c r="AE20" i="1"/>
  <c r="AF20" i="1"/>
  <c r="AG20" i="1"/>
  <c r="AB20" i="1"/>
  <c r="AA19" i="1"/>
  <c r="Z19" i="1"/>
  <c r="AA18" i="1"/>
  <c r="AB18" i="1"/>
  <c r="AC18" i="1"/>
  <c r="AD18" i="1"/>
  <c r="AE18" i="1"/>
  <c r="AF18" i="1"/>
  <c r="AG18" i="1"/>
  <c r="AH18" i="1"/>
  <c r="AI18" i="1"/>
  <c r="AJ18" i="1"/>
  <c r="AK18" i="1"/>
  <c r="Z18" i="1"/>
  <c r="AH11" i="1"/>
  <c r="AH74" i="1" s="1"/>
  <c r="AF11" i="1"/>
  <c r="AD11" i="1"/>
  <c r="AJ10" i="1"/>
  <c r="AH10" i="1"/>
  <c r="AF10" i="1"/>
  <c r="AD10" i="1"/>
  <c r="AB11" i="1"/>
  <c r="AB10" i="1"/>
  <c r="Z10" i="1"/>
  <c r="D28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E26" i="1"/>
  <c r="AF26" i="1"/>
  <c r="AG26" i="1"/>
  <c r="AH26" i="1"/>
  <c r="AI26" i="1"/>
  <c r="AJ26" i="1"/>
  <c r="AK26" i="1"/>
  <c r="B26" i="1"/>
  <c r="AC82" i="1"/>
  <c r="E82" i="1"/>
  <c r="AJ74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C114" i="1"/>
  <c r="D114" i="1"/>
  <c r="E114" i="1"/>
  <c r="F114" i="1"/>
  <c r="G114" i="1"/>
  <c r="C112" i="1"/>
  <c r="D112" i="1"/>
  <c r="E112" i="1"/>
  <c r="F112" i="1"/>
  <c r="G112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J96" i="1"/>
  <c r="C96" i="1"/>
  <c r="D96" i="1"/>
  <c r="E96" i="1"/>
  <c r="F96" i="1"/>
  <c r="G96" i="1"/>
  <c r="H96" i="1"/>
  <c r="I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B96" i="1"/>
  <c r="AJ72" i="1"/>
  <c r="AH72" i="1"/>
  <c r="AF72" i="1"/>
  <c r="AD72" i="1"/>
  <c r="AB72" i="1"/>
  <c r="Z72" i="1"/>
  <c r="D72" i="1"/>
  <c r="W18" i="1" l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J114" i="1"/>
  <c r="C97" i="1" l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B97" i="1"/>
  <c r="J123" i="1"/>
  <c r="J121" i="1"/>
  <c r="J115" i="1"/>
  <c r="J113" i="1"/>
  <c r="B114" i="1"/>
  <c r="B112" i="1"/>
  <c r="B106" i="1"/>
  <c r="B104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B98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Z73" i="1" l="1"/>
  <c r="AJ73" i="1"/>
  <c r="AH73" i="1"/>
  <c r="AF73" i="1"/>
  <c r="AD73" i="1"/>
  <c r="AB73" i="1"/>
  <c r="AB74" i="1"/>
  <c r="AF74" i="1"/>
  <c r="AD74" i="1"/>
  <c r="V125" i="1"/>
  <c r="W125" i="1"/>
  <c r="X125" i="1"/>
  <c r="Y125" i="1"/>
  <c r="Z125" i="1"/>
  <c r="AA125" i="1"/>
  <c r="P125" i="1"/>
  <c r="Q125" i="1"/>
  <c r="R125" i="1"/>
  <c r="S125" i="1"/>
  <c r="T125" i="1"/>
  <c r="U125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B88" i="1"/>
  <c r="AA80" i="1"/>
  <c r="AB80" i="1"/>
  <c r="AC80" i="1"/>
  <c r="AD80" i="1"/>
  <c r="AE80" i="1"/>
  <c r="AF80" i="1"/>
  <c r="AG80" i="1"/>
  <c r="AH80" i="1"/>
  <c r="AI80" i="1"/>
  <c r="AJ80" i="1"/>
  <c r="AK80" i="1"/>
  <c r="Z80" i="1"/>
  <c r="C80" i="1"/>
  <c r="B80" i="1"/>
  <c r="E80" i="1"/>
  <c r="D80" i="1"/>
  <c r="W81" i="1" s="1"/>
  <c r="D90" i="1"/>
  <c r="AC83" i="1"/>
  <c r="AD83" i="1"/>
  <c r="AE83" i="1"/>
  <c r="AF83" i="1"/>
  <c r="AG83" i="1"/>
  <c r="AB83" i="1"/>
  <c r="AA82" i="1"/>
  <c r="Z82" i="1"/>
  <c r="K125" i="1"/>
  <c r="L125" i="1"/>
  <c r="M125" i="1"/>
  <c r="N125" i="1"/>
  <c r="O125" i="1"/>
  <c r="J125" i="1"/>
  <c r="J124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J116" i="1"/>
  <c r="C115" i="1"/>
  <c r="D115" i="1"/>
  <c r="E115" i="1"/>
  <c r="F115" i="1"/>
  <c r="G115" i="1"/>
  <c r="B115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E82" i="1"/>
  <c r="AF82" i="1"/>
  <c r="AG82" i="1"/>
  <c r="AH82" i="1"/>
  <c r="AI82" i="1"/>
  <c r="AJ82" i="1"/>
  <c r="AK82" i="1"/>
  <c r="AD82" i="1"/>
  <c r="C81" i="1"/>
  <c r="B81" i="1"/>
  <c r="AA81" i="1"/>
  <c r="AB81" i="1"/>
  <c r="AC81" i="1"/>
  <c r="AD81" i="1"/>
  <c r="AE81" i="1"/>
  <c r="AF81" i="1"/>
  <c r="AG81" i="1"/>
  <c r="AH81" i="1"/>
  <c r="AI81" i="1"/>
  <c r="AJ81" i="1"/>
  <c r="AK81" i="1"/>
  <c r="Z81" i="1"/>
  <c r="AK91" i="1"/>
  <c r="AJ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1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B89" i="1"/>
  <c r="B27" i="1"/>
  <c r="B90" i="1" s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B99" i="1"/>
  <c r="B105" i="1"/>
  <c r="C105" i="1"/>
  <c r="D105" i="1"/>
  <c r="E105" i="1"/>
  <c r="F105" i="1"/>
  <c r="G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 paul QUISEFIT</author>
  </authors>
  <commentList>
    <comment ref="V14" authorId="0" shapeId="0" xr:uid="{97F4C29A-CC49-49A9-8D66-1D4D7D42FF8C}">
      <text>
        <r>
          <rPr>
            <b/>
            <sz val="9"/>
            <color indexed="81"/>
            <rFont val="Tahoma"/>
            <charset val="1"/>
          </rPr>
          <t>jean paul QUISEFIT:</t>
        </r>
        <r>
          <rPr>
            <sz val="9"/>
            <color indexed="81"/>
            <rFont val="Tahoma"/>
            <charset val="1"/>
          </rPr>
          <t xml:space="preserve">
meilleur réflecteur que le LiF 200</t>
        </r>
      </text>
    </comment>
    <comment ref="V77" authorId="0" shapeId="0" xr:uid="{592C2AF5-6754-4678-90AD-D236D06B3293}">
      <text>
        <r>
          <rPr>
            <b/>
            <sz val="9"/>
            <color indexed="81"/>
            <rFont val="Tahoma"/>
            <charset val="1"/>
          </rPr>
          <t>jean paul QUISEFIT:</t>
        </r>
        <r>
          <rPr>
            <sz val="9"/>
            <color indexed="81"/>
            <rFont val="Tahoma"/>
            <charset val="1"/>
          </rPr>
          <t xml:space="preserve">
meilleur réflecteur que le LiF 200
</t>
        </r>
      </text>
    </comment>
  </commentList>
</comments>
</file>

<file path=xl/sharedStrings.xml><?xml version="1.0" encoding="utf-8"?>
<sst xmlns="http://schemas.openxmlformats.org/spreadsheetml/2006/main" count="552" uniqueCount="308">
  <si>
    <t>Mn</t>
  </si>
  <si>
    <t>Fe</t>
  </si>
  <si>
    <t>LiF 220</t>
  </si>
  <si>
    <t>Masse</t>
  </si>
  <si>
    <t>La</t>
  </si>
  <si>
    <r>
      <t>2</t>
    </r>
    <r>
      <rPr>
        <i/>
        <sz val="11"/>
        <color theme="1"/>
        <rFont val="Symbol"/>
        <family val="1"/>
        <charset val="2"/>
      </rPr>
      <t>Q</t>
    </r>
  </si>
  <si>
    <t>N° Atom</t>
  </si>
  <si>
    <t>Fer</t>
  </si>
  <si>
    <t>densité</t>
  </si>
  <si>
    <t>Co</t>
  </si>
  <si>
    <t>Ni</t>
  </si>
  <si>
    <t>Cu</t>
  </si>
  <si>
    <t>Zn</t>
  </si>
  <si>
    <t>Nickel</t>
  </si>
  <si>
    <t>Cobalt</t>
  </si>
  <si>
    <t>Cuivre</t>
  </si>
  <si>
    <t>Zinc</t>
  </si>
  <si>
    <t>K</t>
  </si>
  <si>
    <t>Ca</t>
  </si>
  <si>
    <t>Sc</t>
  </si>
  <si>
    <t>Ti</t>
  </si>
  <si>
    <t>V</t>
  </si>
  <si>
    <t>Cr</t>
  </si>
  <si>
    <t>Ga</t>
  </si>
  <si>
    <t>Ge</t>
  </si>
  <si>
    <t>As</t>
  </si>
  <si>
    <t>Se</t>
  </si>
  <si>
    <t>Br</t>
  </si>
  <si>
    <t>Kr</t>
  </si>
  <si>
    <t>Krypton</t>
  </si>
  <si>
    <t>Titane</t>
  </si>
  <si>
    <t>nom</t>
  </si>
  <si>
    <t>angle de Bragg</t>
  </si>
  <si>
    <t>Angle de Bragg</t>
  </si>
  <si>
    <t>Al</t>
  </si>
  <si>
    <t>P</t>
  </si>
  <si>
    <t>S</t>
  </si>
  <si>
    <t>Cl</t>
  </si>
  <si>
    <t>Ar</t>
  </si>
  <si>
    <t>Si</t>
  </si>
  <si>
    <t>Soufre</t>
  </si>
  <si>
    <t>Chlore</t>
  </si>
  <si>
    <t>Argon</t>
  </si>
  <si>
    <t>Na</t>
  </si>
  <si>
    <t>Mg</t>
  </si>
  <si>
    <t>Sodium</t>
  </si>
  <si>
    <t>Li</t>
  </si>
  <si>
    <t>Be</t>
  </si>
  <si>
    <t>H</t>
  </si>
  <si>
    <t>Hydrogène</t>
  </si>
  <si>
    <t>He</t>
  </si>
  <si>
    <t>B</t>
  </si>
  <si>
    <t>C</t>
  </si>
  <si>
    <t>N</t>
  </si>
  <si>
    <t>O</t>
  </si>
  <si>
    <t>F</t>
  </si>
  <si>
    <t>Ne</t>
  </si>
  <si>
    <t>Bore</t>
  </si>
  <si>
    <t>Azote</t>
  </si>
  <si>
    <t>Oxygène</t>
  </si>
  <si>
    <t>Fluor</t>
  </si>
  <si>
    <t>Néon</t>
  </si>
  <si>
    <t>Rb</t>
  </si>
  <si>
    <t>Cs</t>
  </si>
  <si>
    <t>Ba</t>
  </si>
  <si>
    <t>Hf</t>
  </si>
  <si>
    <t>Ta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</si>
  <si>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</si>
  <si>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</si>
  <si>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</si>
  <si>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</si>
  <si>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</si>
  <si>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</si>
  <si>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</si>
  <si>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</si>
  <si>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</si>
  <si>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</si>
  <si>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</si>
  <si>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</si>
  <si>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</si>
  <si>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</si>
  <si>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</si>
  <si>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</si>
  <si>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</si>
  <si>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Rn</t>
  </si>
  <si>
    <t>At</t>
  </si>
  <si>
    <t>Po</t>
  </si>
  <si>
    <t>Bi</t>
  </si>
  <si>
    <t>Pb</t>
  </si>
  <si>
    <t>Tl</t>
  </si>
  <si>
    <t>Hg</t>
  </si>
  <si>
    <t>Au</t>
  </si>
  <si>
    <t>Pt</t>
  </si>
  <si>
    <t>Ir</t>
  </si>
  <si>
    <t>Os</t>
  </si>
  <si>
    <t>Re</t>
  </si>
  <si>
    <t>W</t>
  </si>
  <si>
    <t>Fr</t>
  </si>
  <si>
    <t>Ra</t>
  </si>
  <si>
    <t>Ac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</si>
  <si>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</si>
  <si>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</si>
  <si>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</si>
  <si>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</si>
  <si>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</si>
  <si>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</si>
  <si>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</si>
  <si>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</si>
  <si>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</si>
  <si>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</si>
  <si>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</si>
  <si>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</si>
  <si>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</si>
  <si>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</si>
  <si>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Lr</t>
  </si>
  <si>
    <t>No</t>
  </si>
  <si>
    <t>Md</t>
  </si>
  <si>
    <t>Fm</t>
  </si>
  <si>
    <t>Es</t>
  </si>
  <si>
    <t>Cf</t>
  </si>
  <si>
    <t>Bk</t>
  </si>
  <si>
    <t>Cm</t>
  </si>
  <si>
    <t>Am</t>
  </si>
  <si>
    <t>Pu</t>
  </si>
  <si>
    <t>Np</t>
  </si>
  <si>
    <t>U</t>
  </si>
  <si>
    <t>Pa</t>
  </si>
  <si>
    <t>Th</t>
  </si>
  <si>
    <t>Hélium</t>
  </si>
  <si>
    <t>Lithium</t>
  </si>
  <si>
    <t>Iridium</t>
  </si>
  <si>
    <t>Platine</t>
  </si>
  <si>
    <t>Plomb</t>
  </si>
  <si>
    <t>Astate</t>
  </si>
  <si>
    <t>Radon</t>
  </si>
  <si>
    <t>Radium</t>
  </si>
  <si>
    <t>Cérium</t>
  </si>
  <si>
    <t>Laurentium</t>
  </si>
  <si>
    <t>Nobélium</t>
  </si>
  <si>
    <t>Fermium</t>
  </si>
  <si>
    <t>XS - B</t>
  </si>
  <si>
    <t>XS - C</t>
  </si>
  <si>
    <t>XS - N</t>
  </si>
  <si>
    <t>XS - 55</t>
  </si>
  <si>
    <t>TlAP</t>
  </si>
  <si>
    <r>
      <t>2d (</t>
    </r>
    <r>
      <rPr>
        <b/>
        <sz val="11"/>
        <color theme="1"/>
        <rFont val="Calibri"/>
        <family val="2"/>
      </rPr>
      <t>Å)</t>
    </r>
  </si>
  <si>
    <t>LiF 420</t>
  </si>
  <si>
    <t>LiF 200</t>
  </si>
  <si>
    <t>ADP</t>
  </si>
  <si>
    <t>PeT</t>
  </si>
  <si>
    <t>InSb</t>
  </si>
  <si>
    <t>XS-CEM</t>
  </si>
  <si>
    <t>Analyse en raies L</t>
  </si>
  <si>
    <t>BRUKER</t>
  </si>
  <si>
    <t>PAN</t>
  </si>
  <si>
    <t>PX1</t>
  </si>
  <si>
    <t>Ge 111</t>
  </si>
  <si>
    <t>PX7</t>
  </si>
  <si>
    <t>PX5</t>
  </si>
  <si>
    <t>Argent</t>
  </si>
  <si>
    <t>Indium</t>
  </si>
  <si>
    <t>Étain</t>
  </si>
  <si>
    <t>Tellure</t>
  </si>
  <si>
    <t>Iode</t>
  </si>
  <si>
    <t>Xénon</t>
  </si>
  <si>
    <t>énergie K béta</t>
  </si>
  <si>
    <t>énergie K alpha</t>
  </si>
  <si>
    <t>énergie L alpha</t>
  </si>
  <si>
    <t>énergie L béta</t>
  </si>
  <si>
    <t>Tableau Périodique spécial Fluorescence X - J.P. QUISEFIT</t>
  </si>
  <si>
    <t>Sélénium  4,81</t>
  </si>
  <si>
    <t>Molybdène10,22</t>
  </si>
  <si>
    <t>Cadmium 8,69</t>
  </si>
  <si>
    <t>Lanthane   6,15</t>
  </si>
  <si>
    <t>Rhénium 21,02</t>
  </si>
  <si>
    <t>Praseodyme6,77</t>
  </si>
  <si>
    <t>Prométhium7,26</t>
  </si>
  <si>
    <t>Samarium 7,52</t>
  </si>
  <si>
    <t>Europium 5,24</t>
  </si>
  <si>
    <t>Terbium 8,23</t>
  </si>
  <si>
    <t>Dysprosium 8,55</t>
  </si>
  <si>
    <t>Holmium  8,8</t>
  </si>
  <si>
    <t>Erbium    9,07</t>
  </si>
  <si>
    <t>Thullium   9,32</t>
  </si>
  <si>
    <t>Lutétium 9,84</t>
  </si>
  <si>
    <t>Protactinium6,77</t>
  </si>
  <si>
    <t>Neptunium 20,25</t>
  </si>
  <si>
    <t>Plutonium 19,84</t>
  </si>
  <si>
    <t>Américium 13,69</t>
  </si>
  <si>
    <t>Californium 15,1</t>
  </si>
  <si>
    <t>Einsteinium 13,5</t>
  </si>
  <si>
    <t>Mendélèvium</t>
  </si>
  <si>
    <t xml:space="preserve">  Or</t>
  </si>
  <si>
    <t xml:space="preserve">  Fer</t>
  </si>
  <si>
    <t>énergie</t>
  </si>
  <si>
    <t>2d</t>
  </si>
  <si>
    <t>Niobium   8,57</t>
  </si>
  <si>
    <t>Ruthénium 12,37</t>
  </si>
  <si>
    <t>Palladium  12,02</t>
  </si>
  <si>
    <t>Antimoine  6,64</t>
  </si>
  <si>
    <t>Polonium   9,32</t>
  </si>
  <si>
    <t>Mercure 13,53</t>
  </si>
  <si>
    <t>Néodyme   7,01</t>
  </si>
  <si>
    <t>Ytterbium   6,97</t>
  </si>
  <si>
    <t>Technitium  11,5</t>
  </si>
  <si>
    <t>Carbone   2,27</t>
  </si>
  <si>
    <t>Berkelium 14,79</t>
  </si>
  <si>
    <t>Yttrium    4,47</t>
  </si>
  <si>
    <t>Brome    3,12</t>
  </si>
  <si>
    <t>www.adisca.fr</t>
  </si>
  <si>
    <t>longueur d'onde K alpha</t>
  </si>
  <si>
    <t>Longueur d'onde L alpha</t>
  </si>
  <si>
    <t>Longueur d'onde K béta</t>
  </si>
  <si>
    <t>Longueur d 'onde L béta</t>
  </si>
  <si>
    <t>lambda</t>
  </si>
  <si>
    <t>en énergie (keV)</t>
  </si>
  <si>
    <r>
      <t>2</t>
    </r>
    <r>
      <rPr>
        <b/>
        <i/>
        <sz val="12"/>
        <color theme="1"/>
        <rFont val="Symbol"/>
        <family val="1"/>
        <charset val="2"/>
      </rPr>
      <t>Q</t>
    </r>
  </si>
  <si>
    <t>keV</t>
  </si>
  <si>
    <r>
      <t>en longueur d 'onde (</t>
    </r>
    <r>
      <rPr>
        <b/>
        <sz val="20"/>
        <color theme="1"/>
        <rFont val="Calibri"/>
        <family val="2"/>
      </rPr>
      <t>Å)</t>
    </r>
  </si>
  <si>
    <t>Tantale         16,65</t>
  </si>
  <si>
    <t>Thermo</t>
  </si>
  <si>
    <t>Cérium          6,27</t>
  </si>
  <si>
    <t>Tantale          16,65</t>
  </si>
  <si>
    <t>Lutétium   9,84</t>
  </si>
  <si>
    <t>Terbium     8,23</t>
  </si>
  <si>
    <t>Néodyme  7,01</t>
  </si>
  <si>
    <t xml:space="preserve">Thorium    </t>
  </si>
  <si>
    <t>Hafnium  13,31</t>
  </si>
  <si>
    <t>Thallium  11,86</t>
  </si>
  <si>
    <t>Calculer un angle en rentrant le 2d et lambda</t>
  </si>
  <si>
    <r>
      <rPr>
        <b/>
        <sz val="11"/>
        <color theme="0"/>
        <rFont val="Calibri"/>
        <family val="2"/>
        <scheme val="minor"/>
      </rPr>
      <t>Uranium</t>
    </r>
    <r>
      <rPr>
        <b/>
        <sz val="10"/>
        <color theme="0"/>
        <rFont val="Calibri"/>
        <family val="2"/>
        <scheme val="minor"/>
      </rPr>
      <t xml:space="preserve">  18,45</t>
    </r>
  </si>
  <si>
    <t>Curium       13,51</t>
  </si>
  <si>
    <t>Holmium     8,8</t>
  </si>
  <si>
    <r>
      <rPr>
        <b/>
        <sz val="11"/>
        <color theme="0"/>
        <rFont val="Calibri"/>
        <family val="2"/>
        <scheme val="minor"/>
      </rPr>
      <t>Gadolinium</t>
    </r>
    <r>
      <rPr>
        <b/>
        <sz val="10"/>
        <color theme="0"/>
        <rFont val="Calibri"/>
        <family val="2"/>
        <scheme val="minor"/>
      </rPr>
      <t xml:space="preserve">     7,9</t>
    </r>
  </si>
  <si>
    <r>
      <t>L</t>
    </r>
    <r>
      <rPr>
        <b/>
        <sz val="11"/>
        <color rgb="FFFF0000"/>
        <rFont val="Symbol"/>
        <family val="1"/>
        <charset val="2"/>
      </rPr>
      <t>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"/>
        <family val="2"/>
      </rPr>
      <t>Å</t>
    </r>
    <r>
      <rPr>
        <b/>
        <sz val="8"/>
        <color rgb="FFFF0000"/>
        <rFont val="Calibri"/>
        <family val="2"/>
        <scheme val="minor"/>
      </rPr>
      <t>)</t>
    </r>
  </si>
  <si>
    <r>
      <t>L</t>
    </r>
    <r>
      <rPr>
        <b/>
        <sz val="11"/>
        <color rgb="FFFF0000"/>
        <rFont val="Symbol"/>
        <family val="1"/>
        <charset val="2"/>
      </rPr>
      <t>b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"/>
        <family val="2"/>
      </rPr>
      <t>Å</t>
    </r>
    <r>
      <rPr>
        <b/>
        <sz val="8"/>
        <color rgb="FFFF0000"/>
        <rFont val="Calibri"/>
        <family val="2"/>
        <scheme val="minor"/>
      </rPr>
      <t>)</t>
    </r>
  </si>
  <si>
    <r>
      <t>K</t>
    </r>
    <r>
      <rPr>
        <b/>
        <sz val="11"/>
        <color rgb="FFFF0000"/>
        <rFont val="Symbol"/>
        <family val="1"/>
        <charset val="2"/>
      </rPr>
      <t>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"/>
        <family val="2"/>
      </rPr>
      <t>Å</t>
    </r>
    <r>
      <rPr>
        <b/>
        <sz val="8"/>
        <color rgb="FFFF0000"/>
        <rFont val="Calibri"/>
        <family val="2"/>
        <scheme val="minor"/>
      </rPr>
      <t>)</t>
    </r>
  </si>
  <si>
    <r>
      <t>K</t>
    </r>
    <r>
      <rPr>
        <b/>
        <sz val="11"/>
        <color rgb="FFFF0000"/>
        <rFont val="Symbol"/>
        <family val="1"/>
        <charset val="2"/>
      </rPr>
      <t>b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"/>
        <family val="2"/>
      </rPr>
      <t>Å</t>
    </r>
    <r>
      <rPr>
        <b/>
        <sz val="8"/>
        <color rgb="FFFF0000"/>
        <rFont val="Calibri"/>
        <family val="2"/>
        <scheme val="minor"/>
      </rPr>
      <t>)</t>
    </r>
  </si>
  <si>
    <r>
      <t>L</t>
    </r>
    <r>
      <rPr>
        <b/>
        <sz val="11"/>
        <color rgb="FFFF0000"/>
        <rFont val="Symbol"/>
        <family val="1"/>
        <charset val="2"/>
      </rPr>
      <t>b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(keV)</t>
    </r>
  </si>
  <si>
    <r>
      <t>L</t>
    </r>
    <r>
      <rPr>
        <b/>
        <sz val="11"/>
        <color rgb="FFFF0000"/>
        <rFont val="Symbol"/>
        <family val="1"/>
        <charset val="2"/>
      </rPr>
      <t>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(keV)</t>
    </r>
  </si>
  <si>
    <r>
      <t>K</t>
    </r>
    <r>
      <rPr>
        <b/>
        <sz val="12"/>
        <color rgb="FFFF0000"/>
        <rFont val="Symbol"/>
        <family val="1"/>
        <charset val="2"/>
      </rPr>
      <t>b</t>
    </r>
    <r>
      <rPr>
        <b/>
        <sz val="9"/>
        <color rgb="FFFF0000"/>
        <rFont val="Calibri"/>
        <family val="2"/>
        <scheme val="minor"/>
      </rPr>
      <t>(keV)</t>
    </r>
  </si>
  <si>
    <r>
      <t>K</t>
    </r>
    <r>
      <rPr>
        <b/>
        <sz val="12"/>
        <color rgb="FFFF0000"/>
        <rFont val="Symbol"/>
        <family val="1"/>
        <charset val="2"/>
      </rPr>
      <t>a</t>
    </r>
    <r>
      <rPr>
        <b/>
        <sz val="9"/>
        <color rgb="FFFF0000"/>
        <rFont val="Calibri"/>
        <family val="2"/>
        <scheme val="minor"/>
      </rPr>
      <t>(keV)</t>
    </r>
  </si>
  <si>
    <r>
      <t>(</t>
    </r>
    <r>
      <rPr>
        <b/>
        <sz val="11"/>
        <color theme="1"/>
        <rFont val="Calibri"/>
        <family val="2"/>
      </rPr>
      <t>Å)</t>
    </r>
  </si>
  <si>
    <r>
      <t>(</t>
    </r>
    <r>
      <rPr>
        <b/>
        <sz val="10"/>
        <color theme="1"/>
        <rFont val="Calibri"/>
        <family val="2"/>
      </rPr>
      <t>Å)</t>
    </r>
  </si>
  <si>
    <t>Analyse en raies K</t>
  </si>
  <si>
    <t>LiF 422</t>
  </si>
  <si>
    <t>Calculer un angle en rentrant le 2d et l'énergie</t>
  </si>
  <si>
    <t>AX-03</t>
  </si>
  <si>
    <t>AX-06</t>
  </si>
  <si>
    <t>AX- 09</t>
  </si>
  <si>
    <t>Béryllium    1,85</t>
  </si>
  <si>
    <t>Magnésium    1,74</t>
  </si>
  <si>
    <t>Chrome      7,15</t>
  </si>
  <si>
    <t>Calcium      1,54</t>
  </si>
  <si>
    <t>Calcium        1,54</t>
  </si>
  <si>
    <t>Potassium      0,86</t>
  </si>
  <si>
    <t>Rubidium     1,53</t>
  </si>
  <si>
    <t>Niobium        8,57</t>
  </si>
  <si>
    <t>Antimoine    6,64</t>
  </si>
  <si>
    <t>Manganèse   7,44</t>
  </si>
  <si>
    <t>Silicium      2,33</t>
  </si>
  <si>
    <t>Aluminium      2,7</t>
  </si>
  <si>
    <t>Phosphore   1,82</t>
  </si>
  <si>
    <t>Césium        1,87</t>
  </si>
  <si>
    <t>Baryum        3,59</t>
  </si>
  <si>
    <t>Radium         5,5</t>
  </si>
  <si>
    <t>Francium     1,87</t>
  </si>
  <si>
    <t>Brome      3,12</t>
  </si>
  <si>
    <t>Arsenic     5,78</t>
  </si>
  <si>
    <t>Gallium     5,91</t>
  </si>
  <si>
    <t>Bismuth     9,81</t>
  </si>
  <si>
    <t>Uranium    18,45</t>
  </si>
  <si>
    <t>Aluminium     2,7</t>
  </si>
  <si>
    <t>Phosphore    1,82</t>
  </si>
  <si>
    <r>
      <rPr>
        <b/>
        <sz val="11"/>
        <color theme="0"/>
        <rFont val="Calibri"/>
        <family val="2"/>
        <scheme val="minor"/>
      </rPr>
      <t>Vanadium</t>
    </r>
    <r>
      <rPr>
        <b/>
        <sz val="10"/>
        <color theme="0"/>
        <rFont val="Calibri"/>
        <family val="2"/>
        <scheme val="minor"/>
      </rPr>
      <t xml:space="preserve">        6,11</t>
    </r>
  </si>
  <si>
    <t>Chrome     7,15</t>
  </si>
  <si>
    <t>Germanium  5,32</t>
  </si>
  <si>
    <t>Rubidium    1,53</t>
  </si>
  <si>
    <r>
      <rPr>
        <b/>
        <sz val="11"/>
        <color theme="0"/>
        <rFont val="Calibri"/>
        <family val="2"/>
        <scheme val="minor"/>
      </rPr>
      <t>Strontium</t>
    </r>
    <r>
      <rPr>
        <b/>
        <sz val="10"/>
        <color theme="0"/>
        <rFont val="Calibri"/>
        <family val="2"/>
        <scheme val="minor"/>
      </rPr>
      <t xml:space="preserve">     2,64</t>
    </r>
  </si>
  <si>
    <r>
      <rPr>
        <b/>
        <sz val="11"/>
        <color theme="0"/>
        <rFont val="Calibri"/>
        <family val="2"/>
        <scheme val="minor"/>
      </rPr>
      <t>Zirconium</t>
    </r>
    <r>
      <rPr>
        <b/>
        <sz val="10"/>
        <color theme="0"/>
        <rFont val="Calibri"/>
        <family val="2"/>
        <scheme val="minor"/>
      </rPr>
      <t xml:space="preserve">   6,51</t>
    </r>
  </si>
  <si>
    <t>Rhodium    12,41</t>
  </si>
  <si>
    <r>
      <rPr>
        <b/>
        <sz val="11"/>
        <color theme="0"/>
        <rFont val="Calibri"/>
        <family val="2"/>
        <scheme val="minor"/>
      </rPr>
      <t>Polonium</t>
    </r>
    <r>
      <rPr>
        <b/>
        <sz val="10"/>
        <color theme="0"/>
        <rFont val="Calibri"/>
        <family val="2"/>
        <scheme val="minor"/>
      </rPr>
      <t xml:space="preserve">   9,32</t>
    </r>
  </si>
  <si>
    <r>
      <rPr>
        <b/>
        <sz val="11"/>
        <color theme="0"/>
        <rFont val="Calibri"/>
        <family val="2"/>
        <scheme val="minor"/>
      </rPr>
      <t>Thallium</t>
    </r>
    <r>
      <rPr>
        <b/>
        <sz val="10"/>
        <color theme="0"/>
        <rFont val="Calibri"/>
        <family val="2"/>
        <scheme val="minor"/>
      </rPr>
      <t xml:space="preserve">   11,86</t>
    </r>
  </si>
  <si>
    <r>
      <rPr>
        <b/>
        <sz val="11"/>
        <color theme="0"/>
        <rFont val="Calibri"/>
        <family val="2"/>
        <scheme val="minor"/>
      </rPr>
      <t>Tungstène</t>
    </r>
    <r>
      <rPr>
        <b/>
        <sz val="10"/>
        <color theme="0"/>
        <rFont val="Calibri"/>
        <family val="2"/>
        <scheme val="minor"/>
      </rPr>
      <t>19,25</t>
    </r>
  </si>
  <si>
    <r>
      <rPr>
        <b/>
        <sz val="11"/>
        <color theme="0"/>
        <rFont val="Calibri"/>
        <family val="2"/>
        <scheme val="minor"/>
      </rPr>
      <t>Hafnium</t>
    </r>
    <r>
      <rPr>
        <b/>
        <sz val="10"/>
        <color theme="0"/>
        <rFont val="Calibri"/>
        <family val="2"/>
        <scheme val="minor"/>
      </rPr>
      <t xml:space="preserve">    13,31</t>
    </r>
  </si>
  <si>
    <r>
      <rPr>
        <b/>
        <sz val="11"/>
        <color theme="0"/>
        <rFont val="Calibri"/>
        <family val="2"/>
        <scheme val="minor"/>
      </rPr>
      <t>Actinium</t>
    </r>
    <r>
      <rPr>
        <b/>
        <sz val="10"/>
        <color theme="0"/>
        <rFont val="Calibri"/>
        <family val="2"/>
        <scheme val="minor"/>
      </rPr>
      <t xml:space="preserve">   10,07</t>
    </r>
  </si>
  <si>
    <t>Gadolinium   7,9</t>
  </si>
  <si>
    <t>Germanium   5,32</t>
  </si>
  <si>
    <t>Sélénium   4,81</t>
  </si>
  <si>
    <r>
      <rPr>
        <b/>
        <sz val="11"/>
        <color theme="0"/>
        <rFont val="Calibri"/>
        <family val="2"/>
        <scheme val="minor"/>
      </rPr>
      <t>Vanadium</t>
    </r>
    <r>
      <rPr>
        <b/>
        <sz val="10"/>
        <color theme="0"/>
        <rFont val="Calibri"/>
        <family val="2"/>
        <scheme val="minor"/>
      </rPr>
      <t xml:space="preserve">         6,11</t>
    </r>
  </si>
  <si>
    <r>
      <rPr>
        <b/>
        <sz val="11"/>
        <color theme="0"/>
        <rFont val="Calibri"/>
        <family val="2"/>
        <scheme val="minor"/>
      </rPr>
      <t>Scandium</t>
    </r>
    <r>
      <rPr>
        <b/>
        <sz val="10"/>
        <color theme="0"/>
        <rFont val="Calibri"/>
        <family val="2"/>
        <scheme val="minor"/>
      </rPr>
      <t xml:space="preserve">    2,99</t>
    </r>
  </si>
  <si>
    <r>
      <rPr>
        <b/>
        <sz val="11"/>
        <color theme="0"/>
        <rFont val="Calibri"/>
        <family val="2"/>
        <scheme val="minor"/>
      </rPr>
      <t>Strontium</t>
    </r>
    <r>
      <rPr>
        <b/>
        <sz val="10"/>
        <color theme="0"/>
        <rFont val="Calibri"/>
        <family val="2"/>
        <scheme val="minor"/>
      </rPr>
      <t xml:space="preserve">      2,64</t>
    </r>
  </si>
  <si>
    <r>
      <rPr>
        <b/>
        <sz val="11"/>
        <color theme="0"/>
        <rFont val="Calibri"/>
        <family val="2"/>
        <scheme val="minor"/>
      </rPr>
      <t>Rhodium</t>
    </r>
    <r>
      <rPr>
        <b/>
        <sz val="10"/>
        <color theme="0"/>
        <rFont val="Calibri"/>
        <family val="2"/>
        <scheme val="minor"/>
      </rPr>
      <t xml:space="preserve">  12,41</t>
    </r>
  </si>
  <si>
    <t>Osmium   22,61</t>
  </si>
  <si>
    <t>Ytterbium     6,97</t>
  </si>
  <si>
    <r>
      <rPr>
        <b/>
        <sz val="11"/>
        <color theme="0"/>
        <rFont val="Calibri"/>
        <family val="2"/>
        <scheme val="minor"/>
      </rPr>
      <t>Scandium</t>
    </r>
    <r>
      <rPr>
        <b/>
        <sz val="10"/>
        <color theme="0"/>
        <rFont val="Calibri"/>
        <family val="2"/>
        <scheme val="minor"/>
      </rPr>
      <t xml:space="preserve">   2,99</t>
    </r>
  </si>
  <si>
    <r>
      <rPr>
        <b/>
        <sz val="11"/>
        <color theme="0"/>
        <rFont val="Calibri"/>
        <family val="2"/>
        <scheme val="minor"/>
      </rPr>
      <t>Potassium</t>
    </r>
    <r>
      <rPr>
        <b/>
        <sz val="10"/>
        <color theme="0"/>
        <rFont val="Calibri"/>
        <family val="2"/>
        <scheme val="minor"/>
      </rPr>
      <t xml:space="preserve">      0,86</t>
    </r>
  </si>
  <si>
    <r>
      <rPr>
        <b/>
        <sz val="11"/>
        <color theme="0"/>
        <rFont val="Calibri"/>
        <family val="2"/>
        <scheme val="minor"/>
      </rPr>
      <t>Technitium</t>
    </r>
    <r>
      <rPr>
        <b/>
        <sz val="10"/>
        <color theme="0"/>
        <rFont val="Calibri"/>
        <family val="2"/>
        <scheme val="minor"/>
      </rPr>
      <t xml:space="preserve"> 11,5</t>
    </r>
  </si>
  <si>
    <r>
      <rPr>
        <b/>
        <sz val="11"/>
        <color theme="0"/>
        <rFont val="Calibri"/>
        <family val="2"/>
        <scheme val="minor"/>
      </rPr>
      <t>Palladium</t>
    </r>
    <r>
      <rPr>
        <b/>
        <sz val="10"/>
        <color theme="0"/>
        <rFont val="Calibri"/>
        <family val="2"/>
        <scheme val="minor"/>
      </rPr>
      <t xml:space="preserve">  12,02</t>
    </r>
  </si>
  <si>
    <t>Bismuth    9,81</t>
  </si>
  <si>
    <t>Mercure  13,53</t>
  </si>
  <si>
    <t>Osmium  22,61</t>
  </si>
  <si>
    <t>Europium   5,24</t>
  </si>
  <si>
    <t>PX8</t>
  </si>
  <si>
    <t>PX3</t>
  </si>
  <si>
    <t>PX10</t>
  </si>
  <si>
    <t>PX6</t>
  </si>
  <si>
    <t>PX4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</si>
</sst>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Symbol"/>
      <family val="1"/>
      <charset val="2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9"/>
      <color theme="0"/>
      <name val="Calibri"/>
      <family val="2"/>
      <scheme val="minor"/>
    </font>
    <font>
      <b/>
      <sz val="11"/>
      <color rgb="FFFF0000"/>
      <name val="Symbol"/>
      <family val="1"/>
      <charset val="2"/>
    </font>
    <font>
      <b/>
      <sz val="8"/>
      <color rgb="FFFF0000"/>
      <name val="Calibri"/>
      <family val="2"/>
    </font>
    <font>
      <b/>
      <sz val="12"/>
      <color rgb="FFFF0000"/>
      <name val="Symbol"/>
      <family val="1"/>
      <charset val="2"/>
    </font>
    <font>
      <b/>
      <sz val="9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0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4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16" fillId="5" borderId="3" xfId="0" applyFont="1" applyFill="1" applyBorder="1" applyAlignment="1" applyProtection="1">
      <alignment horizontal="left"/>
    </xf>
    <xf numFmtId="0" fontId="17" fillId="5" borderId="4" xfId="0" applyFont="1" applyFill="1" applyBorder="1" applyAlignment="1" applyProtection="1">
      <alignment horizontal="right"/>
    </xf>
    <xf numFmtId="0" fontId="3" fillId="5" borderId="8" xfId="0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left"/>
    </xf>
    <xf numFmtId="0" fontId="1" fillId="5" borderId="2" xfId="0" applyFont="1" applyFill="1" applyBorder="1" applyProtection="1"/>
    <xf numFmtId="0" fontId="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6" fillId="5" borderId="4" xfId="0" applyFont="1" applyFill="1" applyBorder="1" applyAlignment="1" applyProtection="1">
      <alignment horizontal="right"/>
    </xf>
    <xf numFmtId="0" fontId="5" fillId="20" borderId="0" xfId="0" applyFont="1" applyFill="1" applyBorder="1" applyAlignment="1" applyProtection="1">
      <alignment horizontal="left"/>
    </xf>
    <xf numFmtId="0" fontId="5" fillId="20" borderId="4" xfId="0" applyFont="1" applyFill="1" applyBorder="1" applyAlignment="1" applyProtection="1">
      <alignment horizontal="right"/>
    </xf>
    <xf numFmtId="0" fontId="5" fillId="20" borderId="3" xfId="0" applyFont="1" applyFill="1" applyBorder="1" applyAlignment="1" applyProtection="1">
      <alignment horizontal="left"/>
    </xf>
    <xf numFmtId="0" fontId="5" fillId="20" borderId="0" xfId="0" applyFont="1" applyFill="1" applyBorder="1" applyAlignment="1" applyProtection="1">
      <alignment horizontal="right"/>
    </xf>
    <xf numFmtId="0" fontId="1" fillId="5" borderId="6" xfId="0" applyFont="1" applyFill="1" applyBorder="1" applyAlignment="1" applyProtection="1">
      <alignment horizontal="center"/>
    </xf>
    <xf numFmtId="0" fontId="1" fillId="5" borderId="7" xfId="0" applyFont="1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3" fillId="5" borderId="6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/>
    </xf>
    <xf numFmtId="0" fontId="1" fillId="5" borderId="23" xfId="0" applyFont="1" applyFill="1" applyBorder="1" applyAlignment="1" applyProtection="1">
      <alignment horizontal="center"/>
    </xf>
    <xf numFmtId="0" fontId="19" fillId="5" borderId="8" xfId="0" applyFont="1" applyFill="1" applyBorder="1" applyAlignment="1" applyProtection="1">
      <alignment horizontal="center"/>
    </xf>
    <xf numFmtId="0" fontId="19" fillId="5" borderId="9" xfId="0" applyFont="1" applyFill="1" applyBorder="1" applyAlignment="1" applyProtection="1">
      <alignment horizontal="center"/>
    </xf>
    <xf numFmtId="0" fontId="15" fillId="20" borderId="0" xfId="0" applyFont="1" applyFill="1" applyBorder="1" applyAlignment="1" applyProtection="1">
      <alignment horizontal="left"/>
    </xf>
    <xf numFmtId="0" fontId="0" fillId="19" borderId="1" xfId="0" applyFill="1" applyBorder="1" applyProtection="1"/>
    <xf numFmtId="0" fontId="0" fillId="19" borderId="5" xfId="0" applyFill="1" applyBorder="1" applyProtection="1"/>
    <xf numFmtId="0" fontId="0" fillId="19" borderId="2" xfId="0" applyFill="1" applyBorder="1" applyProtection="1"/>
    <xf numFmtId="0" fontId="15" fillId="20" borderId="3" xfId="0" applyFont="1" applyFill="1" applyBorder="1" applyAlignment="1" applyProtection="1">
      <alignment horizontal="left"/>
    </xf>
    <xf numFmtId="0" fontId="6" fillId="0" borderId="0" xfId="0" applyFont="1" applyProtection="1"/>
    <xf numFmtId="0" fontId="9" fillId="19" borderId="3" xfId="0" applyFont="1" applyFill="1" applyBorder="1" applyAlignment="1" applyProtection="1">
      <alignment horizontal="right"/>
    </xf>
    <xf numFmtId="0" fontId="6" fillId="19" borderId="4" xfId="0" applyFont="1" applyFill="1" applyBorder="1" applyProtection="1"/>
    <xf numFmtId="0" fontId="0" fillId="17" borderId="0" xfId="0" applyFill="1" applyProtection="1"/>
    <xf numFmtId="0" fontId="0" fillId="19" borderId="4" xfId="0" applyFill="1" applyBorder="1" applyProtection="1"/>
    <xf numFmtId="0" fontId="0" fillId="19" borderId="15" xfId="0" applyFill="1" applyBorder="1" applyProtection="1"/>
    <xf numFmtId="0" fontId="0" fillId="19" borderId="17" xfId="0" applyFill="1" applyBorder="1" applyProtection="1"/>
    <xf numFmtId="0" fontId="0" fillId="19" borderId="16" xfId="0" applyFill="1" applyBorder="1" applyProtection="1"/>
    <xf numFmtId="0" fontId="1" fillId="0" borderId="0" xfId="0" applyFont="1" applyProtection="1"/>
    <xf numFmtId="0" fontId="0" fillId="0" borderId="0" xfId="0" applyBorder="1" applyProtection="1"/>
    <xf numFmtId="0" fontId="1" fillId="5" borderId="8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/>
    </xf>
    <xf numFmtId="0" fontId="0" fillId="5" borderId="0" xfId="0" applyFill="1" applyBorder="1" applyProtection="1"/>
    <xf numFmtId="0" fontId="0" fillId="5" borderId="17" xfId="0" applyFill="1" applyBorder="1" applyProtection="1"/>
    <xf numFmtId="0" fontId="1" fillId="0" borderId="0" xfId="0" applyFont="1" applyBorder="1" applyProtection="1"/>
    <xf numFmtId="2" fontId="1" fillId="5" borderId="2" xfId="0" applyNumberFormat="1" applyFont="1" applyFill="1" applyBorder="1" applyProtection="1"/>
    <xf numFmtId="0" fontId="5" fillId="20" borderId="4" xfId="0" applyFont="1" applyFill="1" applyBorder="1" applyAlignment="1" applyProtection="1">
      <alignment horizontal="center"/>
    </xf>
    <xf numFmtId="0" fontId="5" fillId="17" borderId="4" xfId="0" applyFont="1" applyFill="1" applyBorder="1" applyAlignment="1" applyProtection="1">
      <alignment horizontal="right"/>
    </xf>
    <xf numFmtId="0" fontId="15" fillId="17" borderId="3" xfId="0" applyFont="1" applyFill="1" applyBorder="1" applyAlignment="1" applyProtection="1">
      <alignment horizontal="left"/>
    </xf>
    <xf numFmtId="0" fontId="5" fillId="17" borderId="4" xfId="0" applyFont="1" applyFill="1" applyBorder="1" applyAlignment="1" applyProtection="1">
      <alignment horizontal="center"/>
    </xf>
    <xf numFmtId="2" fontId="0" fillId="0" borderId="25" xfId="0" applyNumberFormat="1" applyBorder="1" applyAlignment="1" applyProtection="1">
      <alignment vertical="center"/>
    </xf>
    <xf numFmtId="0" fontId="18" fillId="0" borderId="26" xfId="0" applyFont="1" applyBorder="1" applyAlignment="1" applyProtection="1">
      <alignment horizontal="center" vertical="center"/>
    </xf>
    <xf numFmtId="0" fontId="0" fillId="0" borderId="26" xfId="0" applyBorder="1" applyProtection="1"/>
    <xf numFmtId="0" fontId="5" fillId="17" borderId="0" xfId="0" applyFont="1" applyFill="1" applyBorder="1" applyAlignment="1" applyProtection="1">
      <alignment horizontal="left"/>
    </xf>
    <xf numFmtId="0" fontId="3" fillId="5" borderId="13" xfId="0" applyFont="1" applyFill="1" applyBorder="1" applyAlignment="1" applyProtection="1">
      <alignment horizontal="center"/>
    </xf>
    <xf numFmtId="0" fontId="0" fillId="0" borderId="27" xfId="0" applyBorder="1" applyProtection="1"/>
    <xf numFmtId="2" fontId="9" fillId="5" borderId="2" xfId="0" applyNumberFormat="1" applyFont="1" applyFill="1" applyBorder="1" applyProtection="1"/>
    <xf numFmtId="0" fontId="6" fillId="5" borderId="0" xfId="0" applyFont="1" applyFill="1" applyBorder="1" applyAlignment="1" applyProtection="1">
      <alignment horizontal="left"/>
    </xf>
    <xf numFmtId="0" fontId="0" fillId="5" borderId="4" xfId="0" applyFont="1" applyFill="1" applyBorder="1" applyAlignment="1" applyProtection="1">
      <alignment horizontal="right"/>
    </xf>
    <xf numFmtId="0" fontId="0" fillId="5" borderId="3" xfId="0" applyFont="1" applyFill="1" applyBorder="1" applyAlignment="1" applyProtection="1">
      <alignment horizontal="left"/>
    </xf>
    <xf numFmtId="0" fontId="20" fillId="0" borderId="0" xfId="0" applyFont="1" applyAlignment="1" applyProtection="1">
      <alignment vertical="center"/>
    </xf>
    <xf numFmtId="0" fontId="22" fillId="0" borderId="0" xfId="1" applyFont="1" applyProtection="1"/>
    <xf numFmtId="0" fontId="0" fillId="0" borderId="0" xfId="0" applyAlignment="1" applyProtection="1">
      <alignment horizontal="left"/>
    </xf>
    <xf numFmtId="0" fontId="24" fillId="0" borderId="0" xfId="0" applyFont="1" applyProtection="1"/>
    <xf numFmtId="0" fontId="25" fillId="5" borderId="7" xfId="0" applyFont="1" applyFill="1" applyBorder="1" applyAlignment="1" applyProtection="1">
      <alignment horizontal="center"/>
    </xf>
    <xf numFmtId="0" fontId="25" fillId="5" borderId="6" xfId="0" applyFont="1" applyFill="1" applyBorder="1" applyAlignment="1" applyProtection="1">
      <alignment horizontal="center"/>
    </xf>
    <xf numFmtId="0" fontId="24" fillId="0" borderId="0" xfId="0" applyFont="1" applyAlignment="1" applyProtection="1">
      <alignment horizontal="right"/>
    </xf>
    <xf numFmtId="0" fontId="23" fillId="5" borderId="6" xfId="0" applyFont="1" applyFill="1" applyBorder="1" applyAlignment="1" applyProtection="1">
      <alignment horizontal="center"/>
    </xf>
    <xf numFmtId="0" fontId="28" fillId="19" borderId="11" xfId="0" applyFont="1" applyFill="1" applyBorder="1" applyAlignment="1" applyProtection="1">
      <alignment horizontal="center"/>
    </xf>
    <xf numFmtId="0" fontId="24" fillId="19" borderId="4" xfId="0" applyFont="1" applyFill="1" applyBorder="1" applyProtection="1"/>
    <xf numFmtId="0" fontId="24" fillId="0" borderId="0" xfId="0" applyFont="1" applyBorder="1" applyProtection="1"/>
    <xf numFmtId="0" fontId="0" fillId="0" borderId="0" xfId="0" applyFont="1" applyProtection="1"/>
    <xf numFmtId="0" fontId="3" fillId="5" borderId="23" xfId="0" applyFont="1" applyFill="1" applyBorder="1" applyAlignment="1" applyProtection="1">
      <alignment horizontal="center"/>
    </xf>
    <xf numFmtId="2" fontId="9" fillId="5" borderId="5" xfId="0" applyNumberFormat="1" applyFont="1" applyFill="1" applyBorder="1" applyProtection="1"/>
    <xf numFmtId="0" fontId="0" fillId="5" borderId="0" xfId="0" applyFont="1" applyFill="1" applyBorder="1" applyAlignment="1" applyProtection="1">
      <alignment horizontal="right"/>
    </xf>
    <xf numFmtId="0" fontId="1" fillId="0" borderId="4" xfId="0" applyFont="1" applyBorder="1" applyProtection="1"/>
    <xf numFmtId="0" fontId="30" fillId="0" borderId="0" xfId="0" applyFont="1" applyProtection="1"/>
    <xf numFmtId="0" fontId="11" fillId="0" borderId="33" xfId="0" applyFont="1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34" xfId="0" applyBorder="1" applyProtection="1"/>
    <xf numFmtId="0" fontId="0" fillId="0" borderId="35" xfId="0" applyBorder="1" applyProtection="1"/>
    <xf numFmtId="0" fontId="5" fillId="17" borderId="3" xfId="0" applyFont="1" applyFill="1" applyBorder="1" applyAlignment="1" applyProtection="1">
      <alignment horizontal="left"/>
    </xf>
    <xf numFmtId="0" fontId="3" fillId="0" borderId="0" xfId="0" applyFont="1" applyProtection="1"/>
    <xf numFmtId="0" fontId="5" fillId="21" borderId="1" xfId="0" applyFont="1" applyFill="1" applyBorder="1" applyAlignment="1" applyProtection="1">
      <alignment horizontal="left"/>
    </xf>
    <xf numFmtId="0" fontId="5" fillId="21" borderId="2" xfId="0" applyFont="1" applyFill="1" applyBorder="1" applyProtection="1"/>
    <xf numFmtId="0" fontId="5" fillId="21" borderId="5" xfId="0" applyFont="1" applyFill="1" applyBorder="1" applyProtection="1"/>
    <xf numFmtId="2" fontId="5" fillId="21" borderId="2" xfId="0" applyNumberFormat="1" applyFont="1" applyFill="1" applyBorder="1" applyProtection="1"/>
    <xf numFmtId="0" fontId="5" fillId="21" borderId="5" xfId="0" applyFont="1" applyFill="1" applyBorder="1" applyAlignment="1" applyProtection="1">
      <alignment horizontal="left"/>
    </xf>
    <xf numFmtId="164" fontId="15" fillId="21" borderId="2" xfId="0" applyNumberFormat="1" applyFont="1" applyFill="1" applyBorder="1" applyProtection="1"/>
    <xf numFmtId="0" fontId="5" fillId="21" borderId="0" xfId="0" applyFont="1" applyFill="1" applyBorder="1" applyAlignment="1" applyProtection="1">
      <alignment horizontal="left"/>
    </xf>
    <xf numFmtId="164" fontId="15" fillId="21" borderId="4" xfId="0" applyNumberFormat="1" applyFont="1" applyFill="1" applyBorder="1" applyProtection="1"/>
    <xf numFmtId="0" fontId="5" fillId="21" borderId="3" xfId="0" applyFont="1" applyFill="1" applyBorder="1" applyAlignment="1" applyProtection="1">
      <alignment horizontal="left"/>
    </xf>
    <xf numFmtId="2" fontId="15" fillId="21" borderId="4" xfId="0" applyNumberFormat="1" applyFont="1" applyFill="1" applyBorder="1" applyProtection="1"/>
    <xf numFmtId="0" fontId="5" fillId="22" borderId="3" xfId="0" applyFont="1" applyFill="1" applyBorder="1" applyAlignment="1" applyProtection="1">
      <alignment horizontal="left"/>
    </xf>
    <xf numFmtId="2" fontId="15" fillId="22" borderId="4" xfId="0" applyNumberFormat="1" applyFont="1" applyFill="1" applyBorder="1" applyProtection="1"/>
    <xf numFmtId="2" fontId="15" fillId="22" borderId="0" xfId="0" applyNumberFormat="1" applyFont="1" applyFill="1" applyBorder="1" applyProtection="1"/>
    <xf numFmtId="0" fontId="5" fillId="22" borderId="5" xfId="0" applyFont="1" applyFill="1" applyBorder="1" applyAlignment="1" applyProtection="1">
      <alignment horizontal="left"/>
    </xf>
    <xf numFmtId="2" fontId="15" fillId="22" borderId="2" xfId="0" applyNumberFormat="1" applyFont="1" applyFill="1" applyBorder="1" applyProtection="1"/>
    <xf numFmtId="0" fontId="5" fillId="22" borderId="1" xfId="0" applyFont="1" applyFill="1" applyBorder="1" applyAlignment="1" applyProtection="1">
      <alignment horizontal="left"/>
    </xf>
    <xf numFmtId="0" fontId="5" fillId="22" borderId="5" xfId="0" applyFont="1" applyFill="1" applyBorder="1" applyAlignment="1" applyProtection="1">
      <alignment horizontal="left" vertical="center"/>
    </xf>
    <xf numFmtId="2" fontId="15" fillId="22" borderId="2" xfId="0" applyNumberFormat="1" applyFont="1" applyFill="1" applyBorder="1" applyAlignment="1" applyProtection="1">
      <alignment vertical="center"/>
    </xf>
    <xf numFmtId="0" fontId="5" fillId="22" borderId="1" xfId="0" applyFont="1" applyFill="1" applyBorder="1" applyAlignment="1" applyProtection="1">
      <alignment horizontal="left" vertical="center"/>
    </xf>
    <xf numFmtId="2" fontId="15" fillId="22" borderId="5" xfId="0" applyNumberFormat="1" applyFont="1" applyFill="1" applyBorder="1" applyAlignment="1" applyProtection="1">
      <alignment vertical="center"/>
    </xf>
    <xf numFmtId="2" fontId="5" fillId="22" borderId="2" xfId="0" applyNumberFormat="1" applyFont="1" applyFill="1" applyBorder="1" applyAlignment="1" applyProtection="1">
      <alignment vertical="center"/>
    </xf>
    <xf numFmtId="2" fontId="15" fillId="22" borderId="5" xfId="0" applyNumberFormat="1" applyFont="1" applyFill="1" applyBorder="1" applyProtection="1"/>
    <xf numFmtId="0" fontId="5" fillId="20" borderId="1" xfId="0" applyFont="1" applyFill="1" applyBorder="1" applyAlignment="1" applyProtection="1">
      <alignment horizontal="left"/>
    </xf>
    <xf numFmtId="0" fontId="5" fillId="20" borderId="2" xfId="0" applyFont="1" applyFill="1" applyBorder="1" applyProtection="1"/>
    <xf numFmtId="2" fontId="5" fillId="20" borderId="2" xfId="0" applyNumberFormat="1" applyFont="1" applyFill="1" applyBorder="1" applyProtection="1"/>
    <xf numFmtId="0" fontId="5" fillId="20" borderId="5" xfId="0" applyFont="1" applyFill="1" applyBorder="1" applyAlignment="1" applyProtection="1">
      <alignment horizontal="left"/>
    </xf>
    <xf numFmtId="0" fontId="5" fillId="20" borderId="5" xfId="0" applyFont="1" applyFill="1" applyBorder="1" applyProtection="1"/>
    <xf numFmtId="0" fontId="5" fillId="17" borderId="1" xfId="0" applyFont="1" applyFill="1" applyBorder="1" applyAlignment="1" applyProtection="1">
      <alignment horizontal="left" vertical="center"/>
    </xf>
    <xf numFmtId="2" fontId="15" fillId="17" borderId="2" xfId="0" applyNumberFormat="1" applyFont="1" applyFill="1" applyBorder="1" applyAlignment="1" applyProtection="1">
      <alignment vertical="center"/>
    </xf>
    <xf numFmtId="0" fontId="5" fillId="17" borderId="5" xfId="0" applyFont="1" applyFill="1" applyBorder="1" applyAlignment="1" applyProtection="1">
      <alignment horizontal="left" vertical="center"/>
    </xf>
    <xf numFmtId="2" fontId="5" fillId="17" borderId="2" xfId="0" applyNumberFormat="1" applyFont="1" applyFill="1" applyBorder="1" applyAlignment="1" applyProtection="1">
      <alignment vertical="center"/>
    </xf>
    <xf numFmtId="0" fontId="32" fillId="20" borderId="1" xfId="0" applyFont="1" applyFill="1" applyBorder="1" applyAlignment="1" applyProtection="1">
      <alignment horizontal="left"/>
    </xf>
    <xf numFmtId="0" fontId="32" fillId="20" borderId="2" xfId="0" applyFont="1" applyFill="1" applyBorder="1" applyAlignment="1" applyProtection="1">
      <alignment horizontal="right"/>
    </xf>
    <xf numFmtId="0" fontId="13" fillId="5" borderId="0" xfId="0" applyFont="1" applyFill="1" applyBorder="1" applyAlignment="1" applyProtection="1">
      <alignment horizontal="left"/>
    </xf>
    <xf numFmtId="0" fontId="5" fillId="22" borderId="4" xfId="0" applyFont="1" applyFill="1" applyBorder="1" applyAlignment="1" applyProtection="1">
      <alignment horizontal="right"/>
    </xf>
    <xf numFmtId="0" fontId="15" fillId="22" borderId="3" xfId="0" applyFont="1" applyFill="1" applyBorder="1" applyAlignment="1" applyProtection="1">
      <alignment horizontal="left"/>
    </xf>
    <xf numFmtId="0" fontId="5" fillId="22" borderId="0" xfId="0" applyFont="1" applyFill="1" applyBorder="1" applyAlignment="1" applyProtection="1">
      <alignment horizontal="left"/>
    </xf>
    <xf numFmtId="0" fontId="5" fillId="22" borderId="4" xfId="0" applyFont="1" applyFill="1" applyBorder="1" applyAlignment="1" applyProtection="1">
      <alignment horizontal="center"/>
    </xf>
    <xf numFmtId="0" fontId="5" fillId="22" borderId="0" xfId="0" applyFont="1" applyFill="1" applyBorder="1" applyAlignment="1" applyProtection="1">
      <alignment horizontal="right"/>
    </xf>
    <xf numFmtId="2" fontId="5" fillId="22" borderId="4" xfId="0" applyNumberFormat="1" applyFont="1" applyFill="1" applyBorder="1" applyAlignment="1" applyProtection="1">
      <alignment horizontal="right"/>
    </xf>
    <xf numFmtId="0" fontId="0" fillId="22" borderId="0" xfId="0" applyFill="1" applyProtection="1"/>
    <xf numFmtId="0" fontId="5" fillId="22" borderId="3" xfId="0" applyFont="1" applyFill="1" applyBorder="1" applyAlignment="1" applyProtection="1">
      <alignment horizontal="left"/>
    </xf>
    <xf numFmtId="164" fontId="5" fillId="20" borderId="2" xfId="0" applyNumberFormat="1" applyFont="1" applyFill="1" applyBorder="1" applyProtection="1"/>
    <xf numFmtId="164" fontId="5" fillId="20" borderId="4" xfId="0" applyNumberFormat="1" applyFont="1" applyFill="1" applyBorder="1" applyProtection="1"/>
    <xf numFmtId="2" fontId="5" fillId="20" borderId="4" xfId="0" applyNumberFormat="1" applyFont="1" applyFill="1" applyBorder="1" applyProtection="1"/>
    <xf numFmtId="2" fontId="5" fillId="22" borderId="4" xfId="0" applyNumberFormat="1" applyFont="1" applyFill="1" applyBorder="1" applyProtection="1"/>
    <xf numFmtId="2" fontId="5" fillId="22" borderId="0" xfId="0" applyNumberFormat="1" applyFont="1" applyFill="1" applyBorder="1" applyProtection="1"/>
    <xf numFmtId="0" fontId="5" fillId="22" borderId="3" xfId="0" applyFont="1" applyFill="1" applyBorder="1" applyAlignment="1" applyProtection="1">
      <alignment horizontal="left"/>
    </xf>
    <xf numFmtId="0" fontId="23" fillId="5" borderId="22" xfId="0" applyFont="1" applyFill="1" applyBorder="1" applyAlignment="1" applyProtection="1">
      <alignment horizontal="center"/>
    </xf>
    <xf numFmtId="0" fontId="37" fillId="17" borderId="0" xfId="0" applyFont="1" applyFill="1" applyAlignment="1" applyProtection="1">
      <alignment horizontal="center"/>
    </xf>
    <xf numFmtId="0" fontId="37" fillId="22" borderId="0" xfId="0" applyFont="1" applyFill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1" fillId="5" borderId="13" xfId="0" applyFont="1" applyFill="1" applyBorder="1" applyAlignment="1" applyProtection="1">
      <alignment horizontal="center"/>
    </xf>
    <xf numFmtId="0" fontId="15" fillId="22" borderId="0" xfId="0" applyFont="1" applyFill="1" applyBorder="1" applyAlignment="1" applyProtection="1">
      <alignment horizontal="left"/>
    </xf>
    <xf numFmtId="0" fontId="23" fillId="5" borderId="10" xfId="0" applyFont="1" applyFill="1" applyBorder="1" applyAlignment="1" applyProtection="1">
      <alignment horizontal="center"/>
    </xf>
    <xf numFmtId="0" fontId="23" fillId="5" borderId="7" xfId="0" applyFont="1" applyFill="1" applyBorder="1" applyAlignment="1" applyProtection="1">
      <alignment horizontal="center"/>
    </xf>
    <xf numFmtId="0" fontId="0" fillId="0" borderId="3" xfId="0" applyBorder="1" applyProtection="1"/>
    <xf numFmtId="0" fontId="0" fillId="0" borderId="15" xfId="0" applyBorder="1" applyProtection="1"/>
    <xf numFmtId="2" fontId="0" fillId="0" borderId="1" xfId="0" applyNumberFormat="1" applyBorder="1" applyAlignment="1" applyProtection="1">
      <alignment vertical="center"/>
    </xf>
    <xf numFmtId="0" fontId="18" fillId="0" borderId="3" xfId="0" applyFont="1" applyBorder="1" applyAlignment="1" applyProtection="1">
      <alignment horizontal="center" vertical="center"/>
    </xf>
    <xf numFmtId="0" fontId="5" fillId="22" borderId="0" xfId="0" applyFont="1" applyFill="1" applyBorder="1" applyAlignment="1" applyProtection="1">
      <alignment horizontal="center"/>
    </xf>
    <xf numFmtId="0" fontId="1" fillId="19" borderId="0" xfId="0" applyFont="1" applyFill="1" applyBorder="1" applyProtection="1"/>
    <xf numFmtId="0" fontId="25" fillId="19" borderId="0" xfId="0" applyFont="1" applyFill="1" applyBorder="1" applyProtection="1"/>
    <xf numFmtId="0" fontId="9" fillId="19" borderId="0" xfId="0" applyFont="1" applyFill="1" applyBorder="1" applyProtection="1"/>
    <xf numFmtId="2" fontId="28" fillId="7" borderId="6" xfId="0" applyNumberFormat="1" applyFont="1" applyFill="1" applyBorder="1" applyAlignment="1" applyProtection="1">
      <alignment horizontal="center"/>
    </xf>
    <xf numFmtId="0" fontId="25" fillId="5" borderId="8" xfId="0" applyFont="1" applyFill="1" applyBorder="1" applyAlignment="1" applyProtection="1">
      <alignment horizontal="center"/>
    </xf>
    <xf numFmtId="0" fontId="25" fillId="5" borderId="9" xfId="0" applyFont="1" applyFill="1" applyBorder="1" applyAlignment="1" applyProtection="1">
      <alignment horizontal="center"/>
    </xf>
    <xf numFmtId="2" fontId="28" fillId="14" borderId="9" xfId="0" applyNumberFormat="1" applyFont="1" applyFill="1" applyBorder="1" applyAlignment="1" applyProtection="1">
      <alignment horizontal="center"/>
    </xf>
    <xf numFmtId="0" fontId="27" fillId="16" borderId="22" xfId="0" applyFont="1" applyFill="1" applyBorder="1" applyAlignment="1" applyProtection="1">
      <alignment horizontal="center"/>
    </xf>
    <xf numFmtId="0" fontId="39" fillId="5" borderId="6" xfId="0" applyFont="1" applyFill="1" applyBorder="1" applyAlignment="1" applyProtection="1">
      <alignment horizontal="center"/>
    </xf>
    <xf numFmtId="0" fontId="39" fillId="5" borderId="7" xfId="0" applyFont="1" applyFill="1" applyBorder="1" applyAlignment="1" applyProtection="1">
      <alignment horizontal="center"/>
    </xf>
    <xf numFmtId="2" fontId="28" fillId="7" borderId="8" xfId="0" applyNumberFormat="1" applyFont="1" applyFill="1" applyBorder="1" applyAlignment="1" applyProtection="1">
      <alignment horizontal="center"/>
    </xf>
    <xf numFmtId="2" fontId="28" fillId="7" borderId="9" xfId="0" applyNumberFormat="1" applyFont="1" applyFill="1" applyBorder="1" applyAlignment="1" applyProtection="1">
      <alignment horizontal="center"/>
    </xf>
    <xf numFmtId="2" fontId="27" fillId="8" borderId="10" xfId="0" applyNumberFormat="1" applyFont="1" applyFill="1" applyBorder="1" applyAlignment="1" applyProtection="1">
      <alignment horizontal="center"/>
    </xf>
    <xf numFmtId="2" fontId="27" fillId="11" borderId="6" xfId="0" applyNumberFormat="1" applyFont="1" applyFill="1" applyBorder="1" applyAlignment="1" applyProtection="1">
      <alignment horizontal="center"/>
    </xf>
    <xf numFmtId="2" fontId="27" fillId="9" borderId="10" xfId="0" applyNumberFormat="1" applyFont="1" applyFill="1" applyBorder="1" applyAlignment="1" applyProtection="1">
      <alignment horizontal="center"/>
    </xf>
    <xf numFmtId="0" fontId="40" fillId="5" borderId="6" xfId="0" applyFont="1" applyFill="1" applyBorder="1" applyAlignment="1" applyProtection="1">
      <alignment horizontal="center"/>
    </xf>
    <xf numFmtId="0" fontId="28" fillId="5" borderId="12" xfId="0" applyFont="1" applyFill="1" applyBorder="1" applyAlignment="1" applyProtection="1">
      <alignment horizontal="center"/>
    </xf>
    <xf numFmtId="0" fontId="39" fillId="5" borderId="11" xfId="0" applyFont="1" applyFill="1" applyBorder="1" applyAlignment="1" applyProtection="1">
      <alignment horizontal="center"/>
    </xf>
    <xf numFmtId="0" fontId="41" fillId="5" borderId="11" xfId="0" applyFont="1" applyFill="1" applyBorder="1" applyAlignment="1" applyProtection="1">
      <alignment horizontal="center"/>
    </xf>
    <xf numFmtId="0" fontId="41" fillId="5" borderId="12" xfId="0" applyFont="1" applyFill="1" applyBorder="1" applyAlignment="1" applyProtection="1">
      <alignment horizontal="center"/>
    </xf>
    <xf numFmtId="2" fontId="28" fillId="14" borderId="7" xfId="0" applyNumberFormat="1" applyFont="1" applyFill="1" applyBorder="1" applyAlignment="1" applyProtection="1">
      <alignment horizontal="center"/>
    </xf>
    <xf numFmtId="165" fontId="27" fillId="10" borderId="29" xfId="0" applyNumberFormat="1" applyFont="1" applyFill="1" applyBorder="1" applyAlignment="1" applyProtection="1">
      <alignment horizontal="center"/>
    </xf>
    <xf numFmtId="165" fontId="27" fillId="9" borderId="10" xfId="0" applyNumberFormat="1" applyFont="1" applyFill="1" applyBorder="1" applyAlignment="1" applyProtection="1">
      <alignment horizontal="center"/>
    </xf>
    <xf numFmtId="165" fontId="40" fillId="5" borderId="6" xfId="0" applyNumberFormat="1" applyFont="1" applyFill="1" applyBorder="1" applyAlignment="1" applyProtection="1">
      <alignment horizontal="center"/>
    </xf>
    <xf numFmtId="165" fontId="28" fillId="5" borderId="12" xfId="0" applyNumberFormat="1" applyFont="1" applyFill="1" applyBorder="1" applyAlignment="1" applyProtection="1">
      <alignment horizontal="center"/>
    </xf>
    <xf numFmtId="165" fontId="39" fillId="5" borderId="11" xfId="0" applyNumberFormat="1" applyFont="1" applyFill="1" applyBorder="1" applyAlignment="1" applyProtection="1">
      <alignment horizontal="center"/>
    </xf>
    <xf numFmtId="2" fontId="28" fillId="14" borderId="6" xfId="0" applyNumberFormat="1" applyFont="1" applyFill="1" applyBorder="1" applyAlignment="1" applyProtection="1">
      <alignment horizontal="center"/>
    </xf>
    <xf numFmtId="0" fontId="28" fillId="13" borderId="6" xfId="0" applyFont="1" applyFill="1" applyBorder="1" applyAlignment="1" applyProtection="1">
      <alignment horizontal="center"/>
    </xf>
    <xf numFmtId="0" fontId="25" fillId="5" borderId="7" xfId="0" applyFont="1" applyFill="1" applyBorder="1" applyProtection="1"/>
    <xf numFmtId="0" fontId="27" fillId="4" borderId="6" xfId="0" applyFont="1" applyFill="1" applyBorder="1" applyAlignment="1" applyProtection="1">
      <alignment horizontal="center"/>
    </xf>
    <xf numFmtId="0" fontId="28" fillId="5" borderId="8" xfId="0" applyFont="1" applyFill="1" applyBorder="1" applyAlignment="1" applyProtection="1">
      <alignment horizontal="center"/>
    </xf>
    <xf numFmtId="0" fontId="28" fillId="5" borderId="9" xfId="0" applyFont="1" applyFill="1" applyBorder="1" applyAlignment="1" applyProtection="1">
      <alignment horizontal="center"/>
    </xf>
    <xf numFmtId="2" fontId="27" fillId="18" borderId="6" xfId="0" applyNumberFormat="1" applyFont="1" applyFill="1" applyBorder="1" applyAlignment="1" applyProtection="1">
      <alignment horizontal="center"/>
    </xf>
    <xf numFmtId="0" fontId="27" fillId="15" borderId="6" xfId="0" applyFont="1" applyFill="1" applyBorder="1" applyAlignment="1" applyProtection="1">
      <alignment horizontal="center"/>
    </xf>
    <xf numFmtId="0" fontId="39" fillId="5" borderId="8" xfId="0" applyFont="1" applyFill="1" applyBorder="1" applyAlignment="1" applyProtection="1">
      <alignment horizontal="center"/>
    </xf>
    <xf numFmtId="0" fontId="39" fillId="5" borderId="9" xfId="0" applyFont="1" applyFill="1" applyBorder="1" applyAlignment="1" applyProtection="1">
      <alignment horizontal="center"/>
    </xf>
    <xf numFmtId="0" fontId="39" fillId="5" borderId="14" xfId="0" applyFont="1" applyFill="1" applyBorder="1" applyAlignment="1" applyProtection="1">
      <alignment horizontal="center"/>
    </xf>
    <xf numFmtId="2" fontId="28" fillId="5" borderId="7" xfId="0" applyNumberFormat="1" applyFont="1" applyFill="1" applyBorder="1" applyAlignment="1" applyProtection="1">
      <alignment horizontal="center"/>
    </xf>
    <xf numFmtId="2" fontId="28" fillId="3" borderId="6" xfId="0" applyNumberFormat="1" applyFont="1" applyFill="1" applyBorder="1" applyAlignment="1" applyProtection="1">
      <alignment horizontal="center"/>
    </xf>
    <xf numFmtId="0" fontId="28" fillId="5" borderId="7" xfId="0" applyFont="1" applyFill="1" applyBorder="1" applyAlignment="1" applyProtection="1">
      <alignment horizontal="center"/>
    </xf>
    <xf numFmtId="0" fontId="28" fillId="2" borderId="6" xfId="0" applyFont="1" applyFill="1" applyBorder="1" applyAlignment="1" applyProtection="1">
      <alignment horizontal="center"/>
    </xf>
    <xf numFmtId="0" fontId="28" fillId="6" borderId="6" xfId="0" applyFont="1" applyFill="1" applyBorder="1" applyAlignment="1" applyProtection="1">
      <alignment horizontal="center"/>
    </xf>
    <xf numFmtId="165" fontId="28" fillId="3" borderId="6" xfId="0" applyNumberFormat="1" applyFont="1" applyFill="1" applyBorder="1" applyAlignment="1" applyProtection="1">
      <alignment horizontal="center"/>
    </xf>
    <xf numFmtId="0" fontId="26" fillId="5" borderId="22" xfId="0" applyFont="1" applyFill="1" applyBorder="1" applyAlignment="1" applyProtection="1">
      <alignment horizontal="center"/>
    </xf>
    <xf numFmtId="2" fontId="27" fillId="10" borderId="6" xfId="0" applyNumberFormat="1" applyFont="1" applyFill="1" applyBorder="1" applyAlignment="1" applyProtection="1">
      <alignment horizontal="center"/>
    </xf>
    <xf numFmtId="0" fontId="39" fillId="5" borderId="31" xfId="0" applyFont="1" applyFill="1" applyBorder="1" applyAlignment="1" applyProtection="1">
      <alignment horizontal="center"/>
    </xf>
    <xf numFmtId="0" fontId="28" fillId="13" borderId="22" xfId="0" applyFont="1" applyFill="1" applyBorder="1" applyAlignment="1" applyProtection="1">
      <alignment horizontal="center"/>
    </xf>
    <xf numFmtId="0" fontId="28" fillId="14" borderId="6" xfId="0" applyFont="1" applyFill="1" applyBorder="1" applyAlignment="1" applyProtection="1">
      <alignment horizontal="center"/>
    </xf>
    <xf numFmtId="2" fontId="28" fillId="7" borderId="7" xfId="0" applyNumberFormat="1" applyFont="1" applyFill="1" applyBorder="1" applyAlignment="1" applyProtection="1">
      <alignment horizontal="center"/>
    </xf>
    <xf numFmtId="0" fontId="28" fillId="7" borderId="6" xfId="0" applyFont="1" applyFill="1" applyBorder="1" applyAlignment="1" applyProtection="1">
      <alignment horizontal="center"/>
    </xf>
    <xf numFmtId="0" fontId="28" fillId="7" borderId="7" xfId="0" applyFont="1" applyFill="1" applyBorder="1" applyAlignment="1" applyProtection="1">
      <alignment horizontal="center"/>
    </xf>
    <xf numFmtId="0" fontId="28" fillId="7" borderId="13" xfId="0" applyFont="1" applyFill="1" applyBorder="1" applyAlignment="1" applyProtection="1">
      <alignment horizontal="center"/>
    </xf>
    <xf numFmtId="0" fontId="28" fillId="7" borderId="10" xfId="0" applyFont="1" applyFill="1" applyBorder="1" applyAlignment="1" applyProtection="1">
      <alignment horizontal="center"/>
    </xf>
    <xf numFmtId="2" fontId="27" fillId="10" borderId="8" xfId="0" applyNumberFormat="1" applyFont="1" applyFill="1" applyBorder="1" applyAlignment="1" applyProtection="1">
      <alignment horizontal="center"/>
    </xf>
    <xf numFmtId="0" fontId="28" fillId="7" borderId="28" xfId="0" applyFont="1" applyFill="1" applyBorder="1" applyAlignment="1" applyProtection="1">
      <alignment horizontal="center"/>
    </xf>
    <xf numFmtId="0" fontId="28" fillId="7" borderId="8" xfId="0" applyFont="1" applyFill="1" applyBorder="1" applyAlignment="1" applyProtection="1">
      <alignment horizontal="center"/>
    </xf>
    <xf numFmtId="0" fontId="28" fillId="7" borderId="24" xfId="0" applyFont="1" applyFill="1" applyBorder="1" applyAlignment="1" applyProtection="1">
      <alignment horizontal="center"/>
    </xf>
    <xf numFmtId="0" fontId="28" fillId="7" borderId="9" xfId="0" applyFont="1" applyFill="1" applyBorder="1" applyAlignment="1" applyProtection="1">
      <alignment horizontal="center"/>
    </xf>
    <xf numFmtId="0" fontId="28" fillId="7" borderId="18" xfId="0" applyFont="1" applyFill="1" applyBorder="1" applyAlignment="1" applyProtection="1">
      <alignment horizontal="center"/>
    </xf>
    <xf numFmtId="2" fontId="28" fillId="7" borderId="23" xfId="0" applyNumberFormat="1" applyFont="1" applyFill="1" applyBorder="1" applyAlignment="1" applyProtection="1">
      <alignment horizontal="center"/>
    </xf>
    <xf numFmtId="2" fontId="28" fillId="7" borderId="24" xfId="0" applyNumberFormat="1" applyFont="1" applyFill="1" applyBorder="1" applyAlignment="1" applyProtection="1">
      <alignment horizontal="center"/>
    </xf>
    <xf numFmtId="0" fontId="27" fillId="8" borderId="8" xfId="0" applyFont="1" applyFill="1" applyBorder="1" applyAlignment="1" applyProtection="1">
      <alignment horizontal="center"/>
    </xf>
    <xf numFmtId="0" fontId="27" fillId="8" borderId="9" xfId="0" applyFont="1" applyFill="1" applyBorder="1" applyAlignment="1" applyProtection="1">
      <alignment horizontal="center"/>
    </xf>
    <xf numFmtId="0" fontId="27" fillId="8" borderId="13" xfId="0" applyFont="1" applyFill="1" applyBorder="1" applyAlignment="1" applyProtection="1">
      <alignment horizontal="center"/>
    </xf>
    <xf numFmtId="0" fontId="27" fillId="8" borderId="10" xfId="0" applyFont="1" applyFill="1" applyBorder="1" applyAlignment="1" applyProtection="1">
      <alignment horizontal="center"/>
    </xf>
    <xf numFmtId="0" fontId="5" fillId="20" borderId="3" xfId="0" applyFont="1" applyFill="1" applyBorder="1" applyAlignment="1" applyProtection="1"/>
    <xf numFmtId="0" fontId="5" fillId="20" borderId="4" xfId="0" applyFont="1" applyFill="1" applyBorder="1" applyAlignment="1" applyProtection="1"/>
    <xf numFmtId="0" fontId="0" fillId="20" borderId="0" xfId="0" applyFill="1" applyProtection="1"/>
    <xf numFmtId="0" fontId="37" fillId="20" borderId="0" xfId="0" applyFont="1" applyFill="1" applyAlignment="1" applyProtection="1">
      <alignment horizontal="center" vertical="center"/>
    </xf>
    <xf numFmtId="2" fontId="19" fillId="7" borderId="6" xfId="0" applyNumberFormat="1" applyFont="1" applyFill="1" applyBorder="1" applyAlignment="1" applyProtection="1">
      <alignment horizontal="center"/>
    </xf>
    <xf numFmtId="2" fontId="12" fillId="10" borderId="22" xfId="0" applyNumberFormat="1" applyFont="1" applyFill="1" applyBorder="1" applyAlignment="1" applyProtection="1">
      <alignment horizontal="center"/>
    </xf>
    <xf numFmtId="2" fontId="12" fillId="10" borderId="8" xfId="0" applyNumberFormat="1" applyFont="1" applyFill="1" applyBorder="1" applyAlignment="1" applyProtection="1">
      <alignment horizontal="center"/>
    </xf>
    <xf numFmtId="2" fontId="19" fillId="7" borderId="7" xfId="0" applyNumberFormat="1" applyFont="1" applyFill="1" applyBorder="1" applyAlignment="1" applyProtection="1">
      <alignment horizontal="center"/>
    </xf>
    <xf numFmtId="0" fontId="12" fillId="10" borderId="22" xfId="0" applyFont="1" applyFill="1" applyBorder="1" applyAlignment="1" applyProtection="1">
      <alignment horizontal="center"/>
    </xf>
    <xf numFmtId="0" fontId="12" fillId="10" borderId="6" xfId="0" applyFont="1" applyFill="1" applyBorder="1" applyAlignment="1" applyProtection="1">
      <alignment horizontal="center"/>
    </xf>
    <xf numFmtId="0" fontId="5" fillId="5" borderId="18" xfId="0" applyFont="1" applyFill="1" applyBorder="1" applyAlignment="1" applyProtection="1">
      <alignment horizontal="center"/>
    </xf>
    <xf numFmtId="0" fontId="1" fillId="14" borderId="22" xfId="0" applyFont="1" applyFill="1" applyBorder="1" applyAlignment="1" applyProtection="1">
      <alignment horizontal="center"/>
    </xf>
    <xf numFmtId="0" fontId="1" fillId="6" borderId="22" xfId="0" applyFont="1" applyFill="1" applyBorder="1" applyAlignment="1" applyProtection="1">
      <alignment horizontal="center"/>
    </xf>
    <xf numFmtId="0" fontId="5" fillId="4" borderId="33" xfId="0" applyFont="1" applyFill="1" applyBorder="1" applyAlignment="1" applyProtection="1">
      <alignment horizontal="center"/>
    </xf>
    <xf numFmtId="0" fontId="23" fillId="5" borderId="6" xfId="0" applyFont="1" applyFill="1" applyBorder="1" applyAlignment="1" applyProtection="1">
      <alignment horizontal="center" vertical="center"/>
    </xf>
    <xf numFmtId="0" fontId="23" fillId="5" borderId="22" xfId="0" applyFont="1" applyFill="1" applyBorder="1" applyAlignment="1" applyProtection="1">
      <alignment horizontal="center" vertical="center"/>
    </xf>
    <xf numFmtId="0" fontId="23" fillId="5" borderId="21" xfId="0" applyFont="1" applyFill="1" applyBorder="1" applyAlignment="1" applyProtection="1">
      <alignment horizontal="center" vertical="center"/>
    </xf>
    <xf numFmtId="0" fontId="23" fillId="5" borderId="36" xfId="0" applyFont="1" applyFill="1" applyBorder="1" applyAlignment="1" applyProtection="1">
      <alignment horizontal="center" vertical="center"/>
    </xf>
    <xf numFmtId="0" fontId="23" fillId="5" borderId="7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2" fontId="28" fillId="14" borderId="8" xfId="0" applyNumberFormat="1" applyFont="1" applyFill="1" applyBorder="1" applyAlignment="1" applyProtection="1">
      <alignment horizontal="center"/>
    </xf>
    <xf numFmtId="2" fontId="28" fillId="14" borderId="22" xfId="0" applyNumberFormat="1" applyFont="1" applyFill="1" applyBorder="1" applyAlignment="1" applyProtection="1">
      <alignment horizontal="center"/>
    </xf>
    <xf numFmtId="0" fontId="5" fillId="10" borderId="38" xfId="0" applyFont="1" applyFill="1" applyBorder="1" applyAlignment="1" applyProtection="1">
      <alignment horizontal="center"/>
    </xf>
    <xf numFmtId="0" fontId="26" fillId="12" borderId="28" xfId="0" applyFont="1" applyFill="1" applyBorder="1" applyAlignment="1" applyProtection="1">
      <alignment horizontal="center"/>
    </xf>
    <xf numFmtId="0" fontId="5" fillId="9" borderId="28" xfId="0" applyFont="1" applyFill="1" applyBorder="1" applyAlignment="1" applyProtection="1">
      <alignment horizontal="center"/>
    </xf>
    <xf numFmtId="0" fontId="1" fillId="7" borderId="28" xfId="0" applyFont="1" applyFill="1" applyBorder="1" applyAlignment="1" applyProtection="1">
      <alignment horizontal="center"/>
    </xf>
    <xf numFmtId="0" fontId="5" fillId="16" borderId="28" xfId="0" applyFont="1" applyFill="1" applyBorder="1" applyAlignment="1" applyProtection="1">
      <alignment horizontal="center"/>
    </xf>
    <xf numFmtId="0" fontId="5" fillId="8" borderId="28" xfId="0" applyFont="1" applyFill="1" applyBorder="1" applyAlignment="1" applyProtection="1">
      <alignment horizontal="center" vertical="center"/>
    </xf>
    <xf numFmtId="0" fontId="26" fillId="23" borderId="39" xfId="0" applyFont="1" applyFill="1" applyBorder="1" applyAlignment="1" applyProtection="1">
      <alignment horizontal="center" vertical="center"/>
    </xf>
    <xf numFmtId="0" fontId="1" fillId="13" borderId="39" xfId="0" applyFont="1" applyFill="1" applyBorder="1" applyAlignment="1" applyProtection="1">
      <alignment horizontal="center"/>
    </xf>
    <xf numFmtId="2" fontId="19" fillId="7" borderId="8" xfId="0" applyNumberFormat="1" applyFont="1" applyFill="1" applyBorder="1" applyAlignment="1" applyProtection="1">
      <alignment horizontal="center"/>
    </xf>
    <xf numFmtId="2" fontId="19" fillId="7" borderId="9" xfId="0" applyNumberFormat="1" applyFont="1" applyFill="1" applyBorder="1" applyAlignment="1" applyProtection="1">
      <alignment horizontal="center"/>
    </xf>
    <xf numFmtId="2" fontId="19" fillId="7" borderId="13" xfId="0" applyNumberFormat="1" applyFont="1" applyFill="1" applyBorder="1" applyAlignment="1" applyProtection="1">
      <alignment horizontal="center"/>
    </xf>
    <xf numFmtId="2" fontId="12" fillId="10" borderId="29" xfId="0" applyNumberFormat="1" applyFont="1" applyFill="1" applyBorder="1" applyAlignment="1" applyProtection="1">
      <alignment horizontal="center"/>
    </xf>
    <xf numFmtId="2" fontId="12" fillId="10" borderId="6" xfId="0" applyNumberFormat="1" applyFont="1" applyFill="1" applyBorder="1" applyAlignment="1" applyProtection="1">
      <alignment horizontal="center"/>
    </xf>
    <xf numFmtId="0" fontId="23" fillId="5" borderId="28" xfId="0" applyFont="1" applyFill="1" applyBorder="1" applyAlignment="1" applyProtection="1">
      <alignment horizontal="center"/>
    </xf>
    <xf numFmtId="165" fontId="27" fillId="10" borderId="38" xfId="0" applyNumberFormat="1" applyFont="1" applyFill="1" applyBorder="1" applyAlignment="1" applyProtection="1">
      <alignment horizontal="center"/>
    </xf>
    <xf numFmtId="165" fontId="27" fillId="9" borderId="23" xfId="0" applyNumberFormat="1" applyFont="1" applyFill="1" applyBorder="1" applyAlignment="1" applyProtection="1">
      <alignment horizontal="center"/>
    </xf>
    <xf numFmtId="165" fontId="39" fillId="5" borderId="31" xfId="0" applyNumberFormat="1" applyFont="1" applyFill="1" applyBorder="1" applyAlignment="1" applyProtection="1">
      <alignment horizontal="center"/>
    </xf>
    <xf numFmtId="165" fontId="27" fillId="9" borderId="6" xfId="0" applyNumberFormat="1" applyFont="1" applyFill="1" applyBorder="1" applyAlignment="1" applyProtection="1">
      <alignment horizontal="center"/>
    </xf>
    <xf numFmtId="165" fontId="27" fillId="9" borderId="7" xfId="0" applyNumberFormat="1" applyFont="1" applyFill="1" applyBorder="1" applyAlignment="1" applyProtection="1">
      <alignment horizontal="center"/>
    </xf>
    <xf numFmtId="165" fontId="41" fillId="5" borderId="8" xfId="0" applyNumberFormat="1" applyFont="1" applyFill="1" applyBorder="1" applyAlignment="1" applyProtection="1">
      <alignment horizontal="center"/>
    </xf>
    <xf numFmtId="165" fontId="41" fillId="5" borderId="9" xfId="0" applyNumberFormat="1" applyFont="1" applyFill="1" applyBorder="1" applyAlignment="1" applyProtection="1">
      <alignment horizontal="center"/>
    </xf>
    <xf numFmtId="0" fontId="12" fillId="15" borderId="29" xfId="0" applyFont="1" applyFill="1" applyBorder="1" applyAlignment="1" applyProtection="1">
      <alignment horizontal="center"/>
    </xf>
    <xf numFmtId="0" fontId="19" fillId="13" borderId="18" xfId="0" applyFont="1" applyFill="1" applyBorder="1" applyAlignment="1" applyProtection="1">
      <alignment horizontal="center"/>
    </xf>
    <xf numFmtId="2" fontId="19" fillId="13" borderId="18" xfId="0" applyNumberFormat="1" applyFont="1" applyFill="1" applyBorder="1" applyAlignment="1" applyProtection="1">
      <alignment horizontal="center"/>
    </xf>
    <xf numFmtId="0" fontId="28" fillId="5" borderId="7" xfId="0" applyFont="1" applyFill="1" applyBorder="1" applyProtection="1"/>
    <xf numFmtId="0" fontId="12" fillId="4" borderId="35" xfId="0" applyFont="1" applyFill="1" applyBorder="1" applyAlignment="1" applyProtection="1">
      <alignment horizontal="center"/>
    </xf>
    <xf numFmtId="2" fontId="19" fillId="14" borderId="22" xfId="0" applyNumberFormat="1" applyFont="1" applyFill="1" applyBorder="1" applyAlignment="1" applyProtection="1">
      <alignment horizontal="center"/>
    </xf>
    <xf numFmtId="2" fontId="42" fillId="10" borderId="29" xfId="0" applyNumberFormat="1" applyFont="1" applyFill="1" applyBorder="1" applyAlignment="1" applyProtection="1">
      <alignment horizontal="center"/>
    </xf>
    <xf numFmtId="2" fontId="27" fillId="8" borderId="22" xfId="0" applyNumberFormat="1" applyFont="1" applyFill="1" applyBorder="1" applyAlignment="1" applyProtection="1">
      <alignment horizontal="center" vertical="center"/>
    </xf>
    <xf numFmtId="0" fontId="12" fillId="8" borderId="18" xfId="0" applyFont="1" applyFill="1" applyBorder="1" applyAlignment="1" applyProtection="1">
      <alignment horizontal="center"/>
    </xf>
    <xf numFmtId="2" fontId="12" fillId="8" borderId="18" xfId="0" applyNumberFormat="1" applyFont="1" applyFill="1" applyBorder="1" applyAlignment="1" applyProtection="1">
      <alignment horizontal="center"/>
    </xf>
    <xf numFmtId="2" fontId="27" fillId="8" borderId="18" xfId="0" applyNumberFormat="1" applyFont="1" applyFill="1" applyBorder="1" applyAlignment="1" applyProtection="1">
      <alignment horizontal="center"/>
    </xf>
    <xf numFmtId="0" fontId="27" fillId="8" borderId="18" xfId="0" applyFont="1" applyFill="1" applyBorder="1" applyAlignment="1" applyProtection="1">
      <alignment horizontal="center"/>
    </xf>
    <xf numFmtId="0" fontId="19" fillId="0" borderId="7" xfId="0" applyFont="1" applyBorder="1" applyAlignment="1" applyProtection="1">
      <alignment horizont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3" fillId="0" borderId="7" xfId="0" applyFont="1" applyBorder="1" applyProtection="1"/>
    <xf numFmtId="0" fontId="19" fillId="0" borderId="7" xfId="0" applyFont="1" applyBorder="1" applyAlignment="1" applyProtection="1">
      <alignment horizontal="center" vertical="center"/>
    </xf>
    <xf numFmtId="0" fontId="43" fillId="0" borderId="7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/>
    </xf>
    <xf numFmtId="2" fontId="12" fillId="15" borderId="29" xfId="0" applyNumberFormat="1" applyFont="1" applyFill="1" applyBorder="1" applyAlignment="1" applyProtection="1">
      <alignment horizontal="center"/>
    </xf>
    <xf numFmtId="0" fontId="3" fillId="12" borderId="3" xfId="0" applyFont="1" applyFill="1" applyBorder="1" applyAlignment="1" applyProtection="1">
      <alignment horizontal="center"/>
    </xf>
    <xf numFmtId="0" fontId="3" fillId="12" borderId="4" xfId="0" applyFont="1" applyFill="1" applyBorder="1" applyAlignment="1" applyProtection="1">
      <alignment horizontal="center"/>
    </xf>
    <xf numFmtId="0" fontId="3" fillId="12" borderId="0" xfId="0" applyFont="1" applyFill="1" applyBorder="1" applyAlignment="1" applyProtection="1">
      <alignment horizontal="center"/>
    </xf>
    <xf numFmtId="0" fontId="3" fillId="12" borderId="19" xfId="0" applyFont="1" applyFill="1" applyBorder="1" applyAlignment="1" applyProtection="1">
      <alignment horizontal="center"/>
    </xf>
    <xf numFmtId="0" fontId="3" fillId="12" borderId="20" xfId="0" applyFont="1" applyFill="1" applyBorder="1" applyAlignment="1" applyProtection="1">
      <alignment horizontal="center"/>
    </xf>
    <xf numFmtId="0" fontId="0" fillId="12" borderId="0" xfId="0" applyFill="1" applyProtection="1"/>
    <xf numFmtId="0" fontId="10" fillId="12" borderId="21" xfId="0" applyFont="1" applyFill="1" applyBorder="1" applyAlignment="1" applyProtection="1">
      <alignment horizontal="center"/>
    </xf>
    <xf numFmtId="0" fontId="1" fillId="12" borderId="15" xfId="0" applyFont="1" applyFill="1" applyBorder="1" applyAlignment="1" applyProtection="1">
      <alignment horizontal="center"/>
    </xf>
    <xf numFmtId="0" fontId="1" fillId="12" borderId="16" xfId="0" applyFont="1" applyFill="1" applyBorder="1" applyAlignment="1" applyProtection="1">
      <alignment horizontal="center"/>
    </xf>
    <xf numFmtId="0" fontId="1" fillId="12" borderId="17" xfId="0" applyFont="1" applyFill="1" applyBorder="1" applyAlignment="1" applyProtection="1">
      <alignment horizontal="center"/>
    </xf>
    <xf numFmtId="0" fontId="19" fillId="12" borderId="3" xfId="0" applyFont="1" applyFill="1" applyBorder="1" applyAlignment="1" applyProtection="1">
      <alignment horizontal="center"/>
    </xf>
    <xf numFmtId="0" fontId="19" fillId="12" borderId="4" xfId="0" applyFont="1" applyFill="1" applyBorder="1" applyAlignment="1" applyProtection="1">
      <alignment horizontal="center"/>
    </xf>
    <xf numFmtId="0" fontId="3" fillId="12" borderId="32" xfId="0" applyFont="1" applyFill="1" applyBorder="1" applyAlignment="1" applyProtection="1">
      <alignment horizontal="center"/>
    </xf>
    <xf numFmtId="0" fontId="3" fillId="12" borderId="15" xfId="0" applyFont="1" applyFill="1" applyBorder="1" applyAlignment="1" applyProtection="1">
      <alignment horizontal="center"/>
    </xf>
    <xf numFmtId="0" fontId="3" fillId="12" borderId="16" xfId="0" applyFont="1" applyFill="1" applyBorder="1" applyAlignment="1" applyProtection="1">
      <alignment horizontal="center"/>
    </xf>
    <xf numFmtId="0" fontId="19" fillId="12" borderId="0" xfId="0" applyFont="1" applyFill="1" applyBorder="1" applyAlignment="1" applyProtection="1">
      <alignment horizontal="center"/>
    </xf>
    <xf numFmtId="0" fontId="0" fillId="5" borderId="0" xfId="0" applyFill="1" applyProtection="1"/>
    <xf numFmtId="0" fontId="1" fillId="19" borderId="3" xfId="0" applyFont="1" applyFill="1" applyBorder="1" applyAlignment="1" applyProtection="1">
      <alignment horizontal="center"/>
    </xf>
    <xf numFmtId="0" fontId="25" fillId="19" borderId="3" xfId="0" applyFont="1" applyFill="1" applyBorder="1" applyAlignment="1" applyProtection="1">
      <alignment horizontal="center"/>
    </xf>
    <xf numFmtId="2" fontId="27" fillId="10" borderId="22" xfId="0" applyNumberFormat="1" applyFont="1" applyFill="1" applyBorder="1" applyAlignment="1" applyProtection="1">
      <alignment horizontal="center"/>
    </xf>
    <xf numFmtId="2" fontId="28" fillId="5" borderId="30" xfId="0" quotePrefix="1" applyNumberFormat="1" applyFont="1" applyFill="1" applyBorder="1" applyAlignment="1" applyProtection="1">
      <alignment horizontal="center"/>
    </xf>
    <xf numFmtId="0" fontId="25" fillId="5" borderId="10" xfId="0" applyFont="1" applyFill="1" applyBorder="1" applyAlignment="1" applyProtection="1">
      <alignment horizontal="center"/>
    </xf>
    <xf numFmtId="164" fontId="23" fillId="5" borderId="6" xfId="0" applyNumberFormat="1" applyFont="1" applyFill="1" applyBorder="1" applyAlignment="1" applyProtection="1">
      <alignment horizontal="center"/>
    </xf>
    <xf numFmtId="164" fontId="23" fillId="5" borderId="7" xfId="0" applyNumberFormat="1" applyFont="1" applyFill="1" applyBorder="1" applyAlignment="1" applyProtection="1">
      <alignment horizontal="center"/>
    </xf>
    <xf numFmtId="164" fontId="23" fillId="5" borderId="13" xfId="0" applyNumberFormat="1" applyFont="1" applyFill="1" applyBorder="1" applyAlignment="1" applyProtection="1">
      <alignment horizontal="center"/>
    </xf>
    <xf numFmtId="164" fontId="23" fillId="5" borderId="10" xfId="0" applyNumberFormat="1" applyFont="1" applyFill="1" applyBorder="1" applyAlignment="1" applyProtection="1">
      <alignment horizontal="center"/>
    </xf>
    <xf numFmtId="2" fontId="23" fillId="5" borderId="6" xfId="0" applyNumberFormat="1" applyFont="1" applyFill="1" applyBorder="1" applyAlignment="1" applyProtection="1">
      <alignment horizontal="center"/>
    </xf>
    <xf numFmtId="0" fontId="5" fillId="15" borderId="36" xfId="0" applyFont="1" applyFill="1" applyBorder="1" applyAlignment="1" applyProtection="1">
      <alignment horizontal="center"/>
    </xf>
    <xf numFmtId="0" fontId="19" fillId="0" borderId="40" xfId="0" applyFont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5" fillId="26" borderId="39" xfId="0" applyFont="1" applyFill="1" applyBorder="1" applyAlignment="1" applyProtection="1">
      <alignment horizontal="center" vertical="center"/>
    </xf>
    <xf numFmtId="0" fontId="5" fillId="25" borderId="28" xfId="0" applyFont="1" applyFill="1" applyBorder="1" applyAlignment="1" applyProtection="1">
      <alignment horizontal="center"/>
    </xf>
    <xf numFmtId="0" fontId="5" fillId="24" borderId="38" xfId="0" applyFont="1" applyFill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/>
    </xf>
    <xf numFmtId="0" fontId="28" fillId="0" borderId="26" xfId="0" applyFont="1" applyBorder="1" applyAlignment="1" applyProtection="1">
      <alignment horizontal="center"/>
    </xf>
    <xf numFmtId="0" fontId="19" fillId="0" borderId="18" xfId="0" applyFont="1" applyBorder="1" applyAlignment="1" applyProtection="1">
      <alignment horizontal="center" vertical="center"/>
    </xf>
    <xf numFmtId="2" fontId="5" fillId="18" borderId="34" xfId="0" applyNumberFormat="1" applyFont="1" applyFill="1" applyBorder="1" applyAlignment="1" applyProtection="1">
      <alignment horizontal="center" vertical="center"/>
    </xf>
    <xf numFmtId="0" fontId="25" fillId="2" borderId="41" xfId="0" applyFont="1" applyFill="1" applyBorder="1" applyAlignment="1" applyProtection="1">
      <alignment horizontal="center"/>
    </xf>
    <xf numFmtId="0" fontId="1" fillId="6" borderId="42" xfId="0" applyFont="1" applyFill="1" applyBorder="1" applyAlignment="1" applyProtection="1">
      <alignment horizontal="center"/>
    </xf>
    <xf numFmtId="0" fontId="1" fillId="14" borderId="43" xfId="0" applyFont="1" applyFill="1" applyBorder="1" applyAlignment="1" applyProtection="1">
      <alignment horizontal="center"/>
    </xf>
    <xf numFmtId="0" fontId="15" fillId="11" borderId="34" xfId="0" applyFont="1" applyFill="1" applyBorder="1" applyProtection="1"/>
    <xf numFmtId="0" fontId="0" fillId="0" borderId="22" xfId="0" applyBorder="1" applyProtection="1"/>
    <xf numFmtId="0" fontId="28" fillId="0" borderId="22" xfId="0" applyFont="1" applyBorder="1" applyAlignment="1" applyProtection="1">
      <alignment horizontal="center"/>
    </xf>
    <xf numFmtId="0" fontId="19" fillId="0" borderId="18" xfId="0" applyFont="1" applyBorder="1" applyAlignment="1" applyProtection="1">
      <alignment horizontal="center"/>
    </xf>
    <xf numFmtId="0" fontId="5" fillId="15" borderId="22" xfId="0" applyFont="1" applyFill="1" applyBorder="1" applyAlignment="1" applyProtection="1">
      <alignment horizontal="center"/>
    </xf>
    <xf numFmtId="0" fontId="9" fillId="0" borderId="25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2" fillId="22" borderId="3" xfId="0" applyFont="1" applyFill="1" applyBorder="1" applyAlignment="1" applyProtection="1">
      <alignment horizontal="center" vertical="center"/>
    </xf>
    <xf numFmtId="0" fontId="2" fillId="22" borderId="4" xfId="0" applyFont="1" applyFill="1" applyBorder="1" applyAlignment="1" applyProtection="1">
      <alignment horizontal="center" vertical="center"/>
    </xf>
    <xf numFmtId="0" fontId="2" fillId="22" borderId="0" xfId="0" applyFont="1" applyFill="1" applyBorder="1" applyAlignment="1" applyProtection="1">
      <alignment horizontal="center" vertical="center"/>
    </xf>
    <xf numFmtId="0" fontId="5" fillId="22" borderId="3" xfId="0" applyFont="1" applyFill="1" applyBorder="1" applyAlignment="1" applyProtection="1">
      <alignment horizontal="left"/>
    </xf>
    <xf numFmtId="0" fontId="5" fillId="22" borderId="4" xfId="0" applyFont="1" applyFill="1" applyBorder="1" applyAlignment="1" applyProtection="1">
      <alignment horizontal="left"/>
    </xf>
    <xf numFmtId="0" fontId="2" fillId="20" borderId="3" xfId="0" applyFont="1" applyFill="1" applyBorder="1" applyAlignment="1" applyProtection="1">
      <alignment horizontal="center" vertical="center"/>
    </xf>
    <xf numFmtId="0" fontId="2" fillId="20" borderId="0" xfId="0" applyFont="1" applyFill="1" applyBorder="1" applyAlignment="1" applyProtection="1">
      <alignment horizontal="center" vertical="center"/>
    </xf>
    <xf numFmtId="0" fontId="2" fillId="20" borderId="4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/>
    </xf>
    <xf numFmtId="0" fontId="7" fillId="5" borderId="4" xfId="0" applyFont="1" applyFill="1" applyBorder="1" applyAlignment="1" applyProtection="1">
      <alignment horizontal="center"/>
    </xf>
    <xf numFmtId="0" fontId="2" fillId="17" borderId="3" xfId="0" applyFont="1" applyFill="1" applyBorder="1" applyAlignment="1" applyProtection="1">
      <alignment horizontal="center" vertical="center"/>
    </xf>
    <xf numFmtId="0" fontId="2" fillId="17" borderId="4" xfId="0" applyFont="1" applyFill="1" applyBorder="1" applyAlignment="1" applyProtection="1">
      <alignment horizontal="center" vertical="center"/>
    </xf>
    <xf numFmtId="0" fontId="2" fillId="17" borderId="0" xfId="0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00"/>
      <color rgb="FF660033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260771</xdr:colOff>
      <xdr:row>0</xdr:row>
      <xdr:rowOff>73621</xdr:rowOff>
    </xdr:from>
    <xdr:to>
      <xdr:col>8</xdr:col>
      <xdr:colOff>306768</xdr:colOff>
      <xdr:row>5</xdr:row>
      <xdr:rowOff>81725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2918439-60F8-4074-A3CE-9AC4C4101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4986" y="73621"/>
          <a:ext cx="1461139" cy="935109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272142</xdr:colOff>
      <xdr:row>63</xdr:row>
      <xdr:rowOff>99786</xdr:rowOff>
    </xdr:from>
    <xdr:to>
      <xdr:col>8</xdr:col>
      <xdr:colOff>318139</xdr:colOff>
      <xdr:row>68</xdr:row>
      <xdr:rowOff>105534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5852769-53F9-41E5-95FF-23AF00B72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57" y="11865429"/>
          <a:ext cx="1461139" cy="935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disca.fr/" TargetMode="External"/><Relationship Id="rId1" Type="http://schemas.openxmlformats.org/officeDocument/2006/relationships/hyperlink" Target="http://www.adisca.fr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3BB3-FBCC-4614-9177-988270E83CCF}">
  <sheetPr>
    <pageSetUpPr fitToPage="1"/>
  </sheetPr>
  <dimension ref="A1:CY126"/>
  <sheetViews>
    <sheetView tabSelected="1" topLeftCell="M4" zoomScale="116" zoomScaleNormal="116" workbookViewId="0">
      <selection activeCell="W25" sqref="W25"/>
    </sheetView>
  </sheetViews>
  <sheetFormatPr baseColWidth="10" defaultColWidth="11.42578125" defaultRowHeight="15" x14ac:dyDescent="0.25"/>
  <cols>
    <col min="1" max="1" width="11.42578125" style="1"/>
    <col min="2" max="4" width="7.28515625" style="1" customWidth="1"/>
    <col min="5" max="5" width="7.42578125" style="1" customWidth="1"/>
    <col min="6" max="9" width="6.7109375" style="1" customWidth="1"/>
    <col min="10" max="10" width="7.85546875" style="1" customWidth="1"/>
    <col min="11" max="11" width="8.28515625" style="1" customWidth="1"/>
    <col min="12" max="20" width="6.7109375" style="1" customWidth="1"/>
    <col min="21" max="21" width="7" style="1" customWidth="1"/>
    <col min="22" max="22" width="6.7109375" style="1" customWidth="1"/>
    <col min="23" max="23" width="7.7109375" style="1" customWidth="1"/>
    <col min="24" max="27" width="6.7109375" style="1" customWidth="1"/>
    <col min="28" max="28" width="7.140625" style="1" customWidth="1"/>
    <col min="29" max="37" width="6.7109375" style="1" customWidth="1"/>
    <col min="38" max="16384" width="11.42578125" style="1"/>
  </cols>
  <sheetData>
    <row r="1" spans="2:37" ht="15.75" thickBot="1" x14ac:dyDescent="0.3">
      <c r="B1" s="7">
        <v>1</v>
      </c>
      <c r="C1" s="8">
        <v>1.008</v>
      </c>
      <c r="AJ1" s="7">
        <v>2</v>
      </c>
      <c r="AK1" s="8">
        <v>4.0030000000000001</v>
      </c>
    </row>
    <row r="2" spans="2:37" ht="23.1" customHeight="1" thickBot="1" x14ac:dyDescent="0.45">
      <c r="B2" s="340" t="s">
        <v>48</v>
      </c>
      <c r="C2" s="341"/>
      <c r="E2" s="60"/>
      <c r="J2" s="60" t="s">
        <v>209</v>
      </c>
      <c r="K2" s="2"/>
      <c r="L2" s="2"/>
      <c r="M2" s="2"/>
      <c r="N2" s="76" t="s">
        <v>169</v>
      </c>
      <c r="O2" s="77"/>
      <c r="P2" s="77"/>
      <c r="Q2" s="77"/>
      <c r="R2" s="77"/>
      <c r="S2" s="77"/>
      <c r="T2" s="77"/>
      <c r="U2" s="77"/>
      <c r="V2" s="77"/>
      <c r="W2" s="77"/>
      <c r="X2" s="78"/>
      <c r="Y2" s="78"/>
      <c r="Z2" s="78"/>
      <c r="AA2" s="78"/>
      <c r="AB2" s="79"/>
      <c r="AE2" s="75" t="s">
        <v>215</v>
      </c>
      <c r="AJ2" s="340" t="s">
        <v>50</v>
      </c>
      <c r="AK2" s="341"/>
    </row>
    <row r="3" spans="2:37" ht="15.75" thickBot="1" x14ac:dyDescent="0.3">
      <c r="B3" s="3" t="s">
        <v>49</v>
      </c>
      <c r="C3" s="4"/>
      <c r="AJ3" s="3" t="s">
        <v>128</v>
      </c>
      <c r="AK3" s="4"/>
    </row>
    <row r="4" spans="2:37" ht="15.75" thickBot="1" x14ac:dyDescent="0.3">
      <c r="B4" s="5"/>
      <c r="C4" s="6"/>
      <c r="P4" s="326" t="s">
        <v>153</v>
      </c>
      <c r="U4" s="9" t="s">
        <v>145</v>
      </c>
      <c r="V4" s="10" t="s">
        <v>154</v>
      </c>
      <c r="AJ4" s="5"/>
      <c r="AK4" s="6"/>
    </row>
    <row r="5" spans="2:37" ht="5.0999999999999996" customHeight="1" thickBot="1" x14ac:dyDescent="0.3">
      <c r="B5" s="276"/>
      <c r="C5" s="277"/>
      <c r="D5" s="281"/>
      <c r="E5" s="281"/>
      <c r="J5" s="281"/>
      <c r="K5" s="281"/>
      <c r="P5" s="5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76"/>
      <c r="AK5" s="277"/>
    </row>
    <row r="6" spans="2:37" ht="15.75" thickBot="1" x14ac:dyDescent="0.3">
      <c r="B6" s="7">
        <v>3</v>
      </c>
      <c r="C6" s="8">
        <v>6.94</v>
      </c>
      <c r="D6" s="107">
        <v>4</v>
      </c>
      <c r="E6" s="105">
        <v>9.01</v>
      </c>
      <c r="J6" s="113" t="s">
        <v>6</v>
      </c>
      <c r="K6" s="114" t="s">
        <v>3</v>
      </c>
      <c r="P6" s="327" t="s">
        <v>220</v>
      </c>
      <c r="U6" s="312">
        <v>300</v>
      </c>
      <c r="V6" s="306" t="s">
        <v>306</v>
      </c>
      <c r="W6" s="10" t="s">
        <v>153</v>
      </c>
      <c r="X6" s="9" t="s">
        <v>145</v>
      </c>
      <c r="Z6" s="104">
        <v>5</v>
      </c>
      <c r="AA6" s="105">
        <v>10.81</v>
      </c>
      <c r="AB6" s="104">
        <v>6</v>
      </c>
      <c r="AC6" s="105">
        <v>12.01</v>
      </c>
      <c r="AD6" s="104">
        <v>7</v>
      </c>
      <c r="AE6" s="105">
        <v>14.01</v>
      </c>
      <c r="AF6" s="104">
        <v>8</v>
      </c>
      <c r="AG6" s="106">
        <v>16</v>
      </c>
      <c r="AH6" s="104">
        <v>9</v>
      </c>
      <c r="AI6" s="106">
        <v>19</v>
      </c>
      <c r="AJ6" s="7">
        <v>10</v>
      </c>
      <c r="AK6" s="8">
        <v>20.178999999999998</v>
      </c>
    </row>
    <row r="7" spans="2:37" s="2" customFormat="1" ht="24.95" customHeight="1" thickBot="1" x14ac:dyDescent="0.3">
      <c r="B7" s="331" t="s">
        <v>46</v>
      </c>
      <c r="C7" s="330"/>
      <c r="D7" s="338" t="s">
        <v>47</v>
      </c>
      <c r="E7" s="339"/>
      <c r="J7" s="337" t="s">
        <v>1</v>
      </c>
      <c r="K7" s="339"/>
      <c r="P7" s="328" t="s">
        <v>154</v>
      </c>
      <c r="Q7" s="9" t="s">
        <v>145</v>
      </c>
      <c r="U7" s="313">
        <v>200</v>
      </c>
      <c r="V7" s="307" t="s">
        <v>304</v>
      </c>
      <c r="W7" s="317" t="s">
        <v>140</v>
      </c>
      <c r="X7" s="312">
        <v>190</v>
      </c>
      <c r="Z7" s="337" t="s">
        <v>51</v>
      </c>
      <c r="AA7" s="339"/>
      <c r="AB7" s="337" t="s">
        <v>52</v>
      </c>
      <c r="AC7" s="339"/>
      <c r="AD7" s="337" t="s">
        <v>53</v>
      </c>
      <c r="AE7" s="339"/>
      <c r="AF7" s="337" t="s">
        <v>54</v>
      </c>
      <c r="AG7" s="339"/>
      <c r="AH7" s="337" t="s">
        <v>55</v>
      </c>
      <c r="AI7" s="339"/>
      <c r="AJ7" s="331" t="s">
        <v>56</v>
      </c>
      <c r="AK7" s="330"/>
    </row>
    <row r="8" spans="2:37" ht="16.5" thickBot="1" x14ac:dyDescent="0.3">
      <c r="B8" s="3" t="s">
        <v>129</v>
      </c>
      <c r="C8" s="11">
        <v>0.53400000000000003</v>
      </c>
      <c r="D8" s="12" t="s">
        <v>250</v>
      </c>
      <c r="E8" s="13"/>
      <c r="I8" s="1" t="s">
        <v>31</v>
      </c>
      <c r="J8" s="208" t="s">
        <v>7</v>
      </c>
      <c r="K8" s="209">
        <v>8.8699999999999992</v>
      </c>
      <c r="L8" s="1" t="s">
        <v>8</v>
      </c>
      <c r="P8" s="234" t="s">
        <v>149</v>
      </c>
      <c r="Q8" s="269">
        <v>8.7420000000000009</v>
      </c>
      <c r="U8" s="314">
        <v>160</v>
      </c>
      <c r="V8" s="325" t="s">
        <v>157</v>
      </c>
      <c r="W8" s="62"/>
      <c r="X8" s="322"/>
      <c r="Z8" s="14" t="s">
        <v>57</v>
      </c>
      <c r="AA8" s="13">
        <v>2.34</v>
      </c>
      <c r="AB8" s="14" t="s">
        <v>205</v>
      </c>
      <c r="AC8" s="13"/>
      <c r="AD8" s="14" t="s">
        <v>58</v>
      </c>
      <c r="AE8" s="13"/>
      <c r="AF8" s="14" t="s">
        <v>59</v>
      </c>
      <c r="AG8" s="13"/>
      <c r="AH8" s="14" t="s">
        <v>60</v>
      </c>
      <c r="AI8" s="13"/>
      <c r="AJ8" s="3" t="s">
        <v>61</v>
      </c>
      <c r="AK8" s="11"/>
    </row>
    <row r="9" spans="2:37" s="62" customFormat="1" ht="15.75" x14ac:dyDescent="0.25">
      <c r="B9" s="66">
        <v>5.3999999999999999E-2</v>
      </c>
      <c r="C9" s="63"/>
      <c r="D9" s="66">
        <v>0.11</v>
      </c>
      <c r="E9" s="64"/>
      <c r="I9" s="65" t="s">
        <v>166</v>
      </c>
      <c r="J9" s="222" t="s">
        <v>241</v>
      </c>
      <c r="K9" s="226" t="s">
        <v>240</v>
      </c>
      <c r="L9" s="62" t="s">
        <v>165</v>
      </c>
      <c r="P9" s="235" t="s">
        <v>150</v>
      </c>
      <c r="Q9" s="270">
        <v>7.4809999999999999</v>
      </c>
      <c r="S9" s="9" t="s">
        <v>145</v>
      </c>
      <c r="T9" s="231" t="s">
        <v>220</v>
      </c>
      <c r="U9" s="323">
        <v>120</v>
      </c>
      <c r="V9" s="305" t="s">
        <v>307</v>
      </c>
      <c r="W9" s="318" t="s">
        <v>141</v>
      </c>
      <c r="X9" s="323">
        <v>120</v>
      </c>
      <c r="Z9" s="66">
        <v>0.185</v>
      </c>
      <c r="AA9" s="137"/>
      <c r="AB9" s="66">
        <v>0.28199999999999997</v>
      </c>
      <c r="AC9" s="137"/>
      <c r="AD9" s="66">
        <v>0.39200000000000002</v>
      </c>
      <c r="AE9" s="137"/>
      <c r="AF9" s="66">
        <v>0.52300000000000002</v>
      </c>
      <c r="AG9" s="137"/>
      <c r="AH9" s="66">
        <v>0.67700000000000005</v>
      </c>
      <c r="AI9" s="137"/>
      <c r="AJ9" s="66">
        <v>0.85099999999999998</v>
      </c>
      <c r="AK9" s="137"/>
    </row>
    <row r="10" spans="2:37" ht="16.5" thickBot="1" x14ac:dyDescent="0.3">
      <c r="B10" s="151"/>
      <c r="C10" s="152"/>
      <c r="D10" s="169">
        <f>2*DEGREES(ASIN(12.3981/(D9*$X$7)))</f>
        <v>72.770338878774794</v>
      </c>
      <c r="E10" s="152"/>
      <c r="I10" s="18" t="s">
        <v>33</v>
      </c>
      <c r="J10" s="227" t="s">
        <v>5</v>
      </c>
      <c r="K10" s="228" t="s">
        <v>5</v>
      </c>
      <c r="L10" s="1" t="s">
        <v>32</v>
      </c>
      <c r="P10" s="236" t="s">
        <v>156</v>
      </c>
      <c r="Q10" s="267">
        <v>6.532</v>
      </c>
      <c r="S10" s="268">
        <v>89.8</v>
      </c>
      <c r="T10" s="309" t="s">
        <v>249</v>
      </c>
      <c r="U10" s="220">
        <v>110</v>
      </c>
      <c r="V10" s="220" t="s">
        <v>158</v>
      </c>
      <c r="W10" s="319" t="s">
        <v>142</v>
      </c>
      <c r="X10" s="314">
        <v>110</v>
      </c>
      <c r="Z10" s="175">
        <f>2*DEGREES(ASIN(12.3981/(Z9*$X$7)))</f>
        <v>41.307518118389893</v>
      </c>
      <c r="AA10" s="180"/>
      <c r="AB10" s="185">
        <f>2*DEGREES(ASIN(12.3981/(AB9*$X$11)))</f>
        <v>106.1383851072097</v>
      </c>
      <c r="AC10" s="180"/>
      <c r="AD10" s="181">
        <f>2*DEGREES(ASIN(12.3981/(AD9*$X$11)))</f>
        <v>70.206410527659585</v>
      </c>
      <c r="AE10" s="180"/>
      <c r="AF10" s="181">
        <f>2*DEGREES(ASIN(12.3981/(AF9*$X$11)))</f>
        <v>51.063778519506997</v>
      </c>
      <c r="AG10" s="180"/>
      <c r="AH10" s="181">
        <f>2*DEGREES(ASIN(12.3981/(AH9*$X$11)))</f>
        <v>38.898159900885787</v>
      </c>
      <c r="AI10" s="180"/>
      <c r="AJ10" s="181">
        <f>2*DEGREES(ASIN(12.3981/(AJ9*$X$11)))</f>
        <v>30.72063926442755</v>
      </c>
      <c r="AK10" s="182"/>
    </row>
    <row r="11" spans="2:37" ht="16.5" thickBot="1" x14ac:dyDescent="0.3">
      <c r="B11" s="64"/>
      <c r="C11" s="63"/>
      <c r="D11" s="275">
        <f>2*DEGREES(ASIN(12.3981/(D9*$U$8)))</f>
        <v>89.568236852747972</v>
      </c>
      <c r="E11" s="63"/>
      <c r="I11" s="18" t="s">
        <v>167</v>
      </c>
      <c r="J11" s="222" t="s">
        <v>239</v>
      </c>
      <c r="K11" s="226" t="s">
        <v>238</v>
      </c>
      <c r="L11" s="1" t="s">
        <v>168</v>
      </c>
      <c r="P11" s="237" t="s">
        <v>147</v>
      </c>
      <c r="Q11" s="267">
        <v>4.0259999999999998</v>
      </c>
      <c r="R11" s="9"/>
      <c r="S11" s="267">
        <v>57.6</v>
      </c>
      <c r="T11" s="310" t="s">
        <v>248</v>
      </c>
      <c r="U11" s="313">
        <v>50</v>
      </c>
      <c r="V11" s="219" t="s">
        <v>155</v>
      </c>
      <c r="W11" s="320" t="s">
        <v>143</v>
      </c>
      <c r="X11" s="314">
        <v>55</v>
      </c>
      <c r="Z11" s="255">
        <f>2*DEGREES(ASIN(12.3981/(Z9*$U$8)))</f>
        <v>49.524605773762516</v>
      </c>
      <c r="AA11" s="63"/>
      <c r="AB11" s="183">
        <f>2*DEGREES(ASIN(12.3981/(AB9*$X$9)))</f>
        <v>42.984344971533979</v>
      </c>
      <c r="AC11" s="63"/>
      <c r="AD11" s="184">
        <f>2*DEGREES(ASIN(12.3981/(AD9*$X$10)))</f>
        <v>33.419739555803112</v>
      </c>
      <c r="AE11" s="63"/>
      <c r="AF11" s="184">
        <f>2*DEGREES(ASIN(12.3981/(AF9*$X$10)))</f>
        <v>24.890511018018472</v>
      </c>
      <c r="AG11" s="63"/>
      <c r="AH11" s="256">
        <f>2*DEGREES(ASIN(12.3981/(AH9*Q17)))</f>
        <v>90.619603626777007</v>
      </c>
      <c r="AI11" s="182"/>
      <c r="AJ11" s="257">
        <f>2*DEGREES(ASIN(12.3981/(AJ9*Q17)))</f>
        <v>68.882561937725356</v>
      </c>
      <c r="AK11" s="63"/>
    </row>
    <row r="12" spans="2:37" ht="16.5" thickBot="1" x14ac:dyDescent="0.3">
      <c r="B12" s="177"/>
      <c r="C12" s="178"/>
      <c r="D12" s="179"/>
      <c r="E12" s="178"/>
      <c r="I12" s="18" t="s">
        <v>33</v>
      </c>
      <c r="J12" s="229" t="s">
        <v>5</v>
      </c>
      <c r="K12" s="230" t="s">
        <v>5</v>
      </c>
      <c r="L12" s="61" t="s">
        <v>33</v>
      </c>
      <c r="P12" s="238" t="s">
        <v>2</v>
      </c>
      <c r="Q12" s="267">
        <v>2.8479999999999999</v>
      </c>
      <c r="S12" s="304">
        <v>30.7</v>
      </c>
      <c r="T12" s="311" t="s">
        <v>247</v>
      </c>
      <c r="U12" s="313">
        <v>30</v>
      </c>
      <c r="V12" s="307" t="s">
        <v>303</v>
      </c>
      <c r="W12" s="321" t="s">
        <v>151</v>
      </c>
      <c r="X12" s="324">
        <v>27.5</v>
      </c>
      <c r="Z12" s="22"/>
      <c r="AA12" s="23"/>
      <c r="AB12" s="22"/>
      <c r="AC12" s="23"/>
      <c r="AD12" s="22"/>
      <c r="AE12" s="23"/>
      <c r="AF12" s="22"/>
      <c r="AG12" s="23"/>
      <c r="AH12" s="22"/>
      <c r="AI12" s="23"/>
      <c r="AJ12" s="22"/>
      <c r="AK12" s="23"/>
    </row>
    <row r="13" spans="2:37" ht="5.0999999999999996" customHeight="1" thickBot="1" x14ac:dyDescent="0.3">
      <c r="B13" s="276"/>
      <c r="C13" s="277"/>
      <c r="D13" s="278"/>
      <c r="E13" s="277"/>
      <c r="J13" s="278"/>
      <c r="K13" s="278"/>
      <c r="P13" s="138"/>
      <c r="Q13" s="271"/>
      <c r="U13" s="313"/>
      <c r="V13" s="307"/>
      <c r="Z13" s="276"/>
      <c r="AA13" s="277"/>
      <c r="AB13" s="276"/>
      <c r="AC13" s="277"/>
      <c r="AD13" s="276"/>
      <c r="AE13" s="277"/>
      <c r="AF13" s="276"/>
      <c r="AG13" s="277"/>
      <c r="AH13" s="276"/>
      <c r="AI13" s="277"/>
      <c r="AJ13" s="276"/>
      <c r="AK13" s="277"/>
    </row>
    <row r="14" spans="2:37" ht="15.75" thickBot="1" x14ac:dyDescent="0.3">
      <c r="B14" s="104">
        <v>11</v>
      </c>
      <c r="C14" s="105">
        <v>22.99</v>
      </c>
      <c r="D14" s="104">
        <v>12</v>
      </c>
      <c r="E14" s="105">
        <v>24.31</v>
      </c>
      <c r="P14" s="239" t="s">
        <v>146</v>
      </c>
      <c r="Q14" s="272">
        <v>1.802</v>
      </c>
      <c r="U14" s="316">
        <v>4.03</v>
      </c>
      <c r="V14" s="308" t="s">
        <v>305</v>
      </c>
      <c r="Z14" s="104">
        <v>13</v>
      </c>
      <c r="AA14" s="105">
        <v>25.98</v>
      </c>
      <c r="AB14" s="104">
        <v>14</v>
      </c>
      <c r="AC14" s="105">
        <v>28.09</v>
      </c>
      <c r="AD14" s="104">
        <v>15</v>
      </c>
      <c r="AE14" s="105">
        <v>30.97</v>
      </c>
      <c r="AF14" s="104">
        <v>16</v>
      </c>
      <c r="AG14" s="105">
        <v>32.07</v>
      </c>
      <c r="AH14" s="104">
        <v>17</v>
      </c>
      <c r="AI14" s="108">
        <v>35.450000000000003</v>
      </c>
      <c r="AJ14" s="7">
        <v>18</v>
      </c>
      <c r="AK14" s="8">
        <v>39.950000000000003</v>
      </c>
    </row>
    <row r="15" spans="2:37" s="2" customFormat="1" ht="24.95" customHeight="1" thickBot="1" x14ac:dyDescent="0.3">
      <c r="B15" s="337" t="s">
        <v>43</v>
      </c>
      <c r="C15" s="339"/>
      <c r="D15" s="337" t="s">
        <v>44</v>
      </c>
      <c r="E15" s="339"/>
      <c r="J15" s="210"/>
      <c r="K15" s="211" t="s">
        <v>244</v>
      </c>
      <c r="L15" s="210"/>
      <c r="P15" s="240" t="s">
        <v>245</v>
      </c>
      <c r="Q15" s="273">
        <v>1.645</v>
      </c>
      <c r="S15" s="59"/>
      <c r="T15" s="59"/>
      <c r="U15" s="59"/>
      <c r="Y15" s="59"/>
      <c r="Z15" s="337" t="s">
        <v>34</v>
      </c>
      <c r="AA15" s="339"/>
      <c r="AB15" s="337" t="s">
        <v>39</v>
      </c>
      <c r="AC15" s="339"/>
      <c r="AD15" s="337" t="s">
        <v>35</v>
      </c>
      <c r="AE15" s="339"/>
      <c r="AF15" s="337" t="s">
        <v>36</v>
      </c>
      <c r="AG15" s="339"/>
      <c r="AH15" s="337" t="s">
        <v>37</v>
      </c>
      <c r="AI15" s="338"/>
      <c r="AJ15" s="331" t="s">
        <v>38</v>
      </c>
      <c r="AK15" s="330"/>
    </row>
    <row r="16" spans="2:37" ht="16.5" thickBot="1" x14ac:dyDescent="0.3">
      <c r="B16" s="14" t="s">
        <v>45</v>
      </c>
      <c r="C16" s="13">
        <v>0.97</v>
      </c>
      <c r="D16" s="28" t="s">
        <v>251</v>
      </c>
      <c r="E16" s="13"/>
      <c r="I16" s="2"/>
      <c r="J16" s="62"/>
      <c r="K16" s="62"/>
      <c r="L16" s="62"/>
      <c r="P16" s="221" t="s">
        <v>148</v>
      </c>
      <c r="Q16" s="267">
        <v>10.65</v>
      </c>
      <c r="R16" s="2"/>
      <c r="T16" s="25"/>
      <c r="U16" s="26"/>
      <c r="V16" s="26"/>
      <c r="W16" s="26"/>
      <c r="X16" s="27"/>
      <c r="Z16" s="28" t="s">
        <v>261</v>
      </c>
      <c r="AA16" s="13"/>
      <c r="AB16" s="14" t="s">
        <v>260</v>
      </c>
      <c r="AC16" s="13"/>
      <c r="AD16" s="28" t="s">
        <v>262</v>
      </c>
      <c r="AE16" s="13"/>
      <c r="AF16" s="14" t="s">
        <v>40</v>
      </c>
      <c r="AG16" s="13">
        <v>2.0699999999999998</v>
      </c>
      <c r="AH16" s="14" t="s">
        <v>41</v>
      </c>
      <c r="AI16" s="15"/>
      <c r="AJ16" s="3" t="s">
        <v>42</v>
      </c>
      <c r="AK16" s="11"/>
    </row>
    <row r="17" spans="1:103" s="62" customFormat="1" ht="19.5" thickBot="1" x14ac:dyDescent="0.35">
      <c r="B17" s="66">
        <v>1.0409999999999999</v>
      </c>
      <c r="C17" s="137">
        <v>1.0669999999999999</v>
      </c>
      <c r="D17" s="66">
        <v>1.254</v>
      </c>
      <c r="E17" s="137">
        <v>1.2969999999999999</v>
      </c>
      <c r="J17" s="32"/>
      <c r="K17" s="131" t="s">
        <v>152</v>
      </c>
      <c r="L17" s="32"/>
      <c r="P17" s="241" t="s">
        <v>144</v>
      </c>
      <c r="Q17" s="274">
        <v>25.76</v>
      </c>
      <c r="T17" s="30" t="s">
        <v>194</v>
      </c>
      <c r="U17" s="298">
        <f>T25</f>
        <v>7.4710000000000001</v>
      </c>
      <c r="V17" s="144" t="s">
        <v>217</v>
      </c>
      <c r="W17" s="67" t="s">
        <v>216</v>
      </c>
      <c r="X17" s="68"/>
      <c r="Z17" s="66">
        <v>1.486</v>
      </c>
      <c r="AA17" s="66">
        <v>1.5529999999999999</v>
      </c>
      <c r="AB17" s="66">
        <v>1.7390000000000001</v>
      </c>
      <c r="AC17" s="66">
        <v>1.8320000000000001</v>
      </c>
      <c r="AD17" s="66">
        <v>2.0129999999999999</v>
      </c>
      <c r="AE17" s="66">
        <v>2.1389999999999998</v>
      </c>
      <c r="AF17" s="66">
        <v>2.3069999999999999</v>
      </c>
      <c r="AG17" s="66">
        <v>2.464</v>
      </c>
      <c r="AH17" s="66">
        <v>2.621</v>
      </c>
      <c r="AI17" s="247">
        <v>2.8149999999999999</v>
      </c>
      <c r="AJ17" s="66">
        <v>2.9569999999999999</v>
      </c>
      <c r="AK17" s="130">
        <v>3.19</v>
      </c>
    </row>
    <row r="18" spans="1:103" ht="16.5" thickBot="1" x14ac:dyDescent="0.3">
      <c r="B18" s="169">
        <f>2*DEGREES(ASIN(12.3981/(B17*$X$11)))</f>
        <v>25.011992548184679</v>
      </c>
      <c r="C18" s="169">
        <f>2*DEGREES(ASIN(12.3981/(C17*$X$11)))</f>
        <v>24.393016471191348</v>
      </c>
      <c r="D18" s="257">
        <f>2*DEGREES(ASIN(12.3981/(D17*$Q$17)))</f>
        <v>45.13926834182702</v>
      </c>
      <c r="E18" s="257">
        <f>2*DEGREES(ASIN(12.3981/(E17*$Q$17)))</f>
        <v>43.564662965682615</v>
      </c>
      <c r="N18" s="59" t="s">
        <v>246</v>
      </c>
      <c r="T18" s="293" t="s">
        <v>195</v>
      </c>
      <c r="U18" s="297">
        <f>Q11</f>
        <v>4.0259999999999998</v>
      </c>
      <c r="V18" s="145" t="s">
        <v>243</v>
      </c>
      <c r="W18" s="296">
        <f>2*DEGREES(ASIN((12.3981/(U17*U18))))</f>
        <v>48.685581186086765</v>
      </c>
      <c r="X18" s="33"/>
      <c r="Z18" s="245">
        <f t="shared" ref="Z18:AK18" si="0">2*DEGREES(ASIN(12.3981/(Z17*$Q$8)))</f>
        <v>145.25709858518769</v>
      </c>
      <c r="AA18" s="245">
        <f t="shared" si="0"/>
        <v>131.90688940412386</v>
      </c>
      <c r="AB18" s="245">
        <f t="shared" si="0"/>
        <v>109.28138991325531</v>
      </c>
      <c r="AC18" s="245">
        <f t="shared" si="0"/>
        <v>101.45404586152729</v>
      </c>
      <c r="AD18" s="164">
        <f t="shared" si="0"/>
        <v>89.583451447442087</v>
      </c>
      <c r="AE18" s="164">
        <f t="shared" si="0"/>
        <v>83.062824767506058</v>
      </c>
      <c r="AF18" s="164">
        <f t="shared" si="0"/>
        <v>75.86714417616966</v>
      </c>
      <c r="AG18" s="164">
        <f t="shared" si="0"/>
        <v>70.280136536535849</v>
      </c>
      <c r="AH18" s="164">
        <f t="shared" si="0"/>
        <v>65.517066390895849</v>
      </c>
      <c r="AI18" s="248">
        <f t="shared" si="0"/>
        <v>60.504647875943292</v>
      </c>
      <c r="AJ18" s="164">
        <f t="shared" si="0"/>
        <v>57.320556359408357</v>
      </c>
      <c r="AK18" s="164">
        <f t="shared" si="0"/>
        <v>52.793429088716699</v>
      </c>
    </row>
    <row r="19" spans="1:103" ht="16.5" thickBot="1" x14ac:dyDescent="0.3">
      <c r="B19" s="257">
        <f>2*DEGREES(ASIN(12.3981/(B17*$Q$17)))</f>
        <v>55.076011617762589</v>
      </c>
      <c r="C19" s="258"/>
      <c r="D19" s="259">
        <f>2*DEGREES(ASIN(12.3981/(D17*$Q$16)))</f>
        <v>136.35563571484434</v>
      </c>
      <c r="E19" s="259">
        <f>2*DEGREES(ASIN(12.3981/(E17*$Q$16)))</f>
        <v>127.67944889254619</v>
      </c>
      <c r="T19" s="34"/>
      <c r="U19" s="35"/>
      <c r="V19" s="35"/>
      <c r="W19" s="35"/>
      <c r="X19" s="36"/>
      <c r="Z19" s="156">
        <f>2*DEGREES(ASIN(12.3981/(Z17*$X$12)))</f>
        <v>35.322856370754131</v>
      </c>
      <c r="AA19" s="156">
        <f>2*DEGREES(ASIN(12.3981/(AA17*$X$12)))</f>
        <v>33.752151012662118</v>
      </c>
      <c r="AB19" s="233">
        <f>2*DEGREES(ASIN(12.3981/(AB17*$X$11)))</f>
        <v>14.895987309960121</v>
      </c>
      <c r="AC19" s="233">
        <f>2*DEGREES(ASIN(12.3981/(AC17*$X$11)))</f>
        <v>14.135840276706814</v>
      </c>
      <c r="AD19" s="165">
        <f t="shared" ref="AD19:AK19" si="1">2*DEGREES(ASIN(12.3981/(AD17*$Q$10)))</f>
        <v>141.0885025765312</v>
      </c>
      <c r="AE19" s="165">
        <f t="shared" si="1"/>
        <v>125.08586547072626</v>
      </c>
      <c r="AF19" s="165">
        <f t="shared" si="1"/>
        <v>110.71957614067067</v>
      </c>
      <c r="AG19" s="165">
        <f t="shared" si="1"/>
        <v>100.76433633971509</v>
      </c>
      <c r="AH19" s="165">
        <f t="shared" si="1"/>
        <v>92.800080948633536</v>
      </c>
      <c r="AI19" s="249">
        <f t="shared" si="1"/>
        <v>84.794184682747556</v>
      </c>
      <c r="AJ19" s="251">
        <f t="shared" si="1"/>
        <v>79.8651364701349</v>
      </c>
      <c r="AK19" s="252">
        <f t="shared" si="1"/>
        <v>73.025520104038151</v>
      </c>
      <c r="AT19" s="38"/>
    </row>
    <row r="20" spans="1:103" ht="16.5" thickBot="1" x14ac:dyDescent="0.3">
      <c r="B20" s="173"/>
      <c r="C20" s="174"/>
      <c r="D20" s="260">
        <f>2*DEGREES(ASIN(12.3981/(D17*X11)))</f>
        <v>20.71165077962462</v>
      </c>
      <c r="E20" s="260">
        <f>2*DEGREES(ASIN(12.3981/(E17*X11)))</f>
        <v>20.017791786709516</v>
      </c>
      <c r="Z20" s="166">
        <v>35.31</v>
      </c>
      <c r="AA20" s="167"/>
      <c r="AB20" s="156">
        <f t="shared" ref="AB20:AG20" si="2">2*DEGREES(ASIN(12.3981/(AB17*$X$12)))</f>
        <v>30.051418891390835</v>
      </c>
      <c r="AC20" s="156">
        <f t="shared" si="2"/>
        <v>28.492718315189325</v>
      </c>
      <c r="AD20" s="156">
        <f t="shared" si="2"/>
        <v>25.883957583387694</v>
      </c>
      <c r="AE20" s="156">
        <f t="shared" si="2"/>
        <v>24.335122803762694</v>
      </c>
      <c r="AF20" s="156">
        <f t="shared" si="2"/>
        <v>22.53882664904252</v>
      </c>
      <c r="AG20" s="156">
        <f t="shared" si="2"/>
        <v>21.085694683559481</v>
      </c>
      <c r="AH20" s="168"/>
      <c r="AI20" s="250"/>
      <c r="AJ20" s="253"/>
      <c r="AK20" s="254"/>
    </row>
    <row r="21" spans="1:103" ht="5.0999999999999996" customHeight="1" thickBot="1" x14ac:dyDescent="0.3">
      <c r="B21" s="279"/>
      <c r="C21" s="280"/>
      <c r="D21" s="279"/>
      <c r="E21" s="280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2"/>
      <c r="AA21" s="280"/>
      <c r="AB21" s="282"/>
      <c r="AC21" s="280"/>
      <c r="AD21" s="282"/>
      <c r="AE21" s="280"/>
      <c r="AF21" s="282"/>
      <c r="AG21" s="280"/>
      <c r="AH21" s="279"/>
      <c r="AI21" s="280"/>
      <c r="AJ21" s="279"/>
      <c r="AK21" s="280"/>
    </row>
    <row r="22" spans="1:103" s="37" customFormat="1" x14ac:dyDescent="0.25">
      <c r="B22" s="104">
        <v>19</v>
      </c>
      <c r="C22" s="105">
        <v>39.097999999999999</v>
      </c>
      <c r="D22" s="104">
        <v>20</v>
      </c>
      <c r="E22" s="105">
        <v>40.08</v>
      </c>
      <c r="F22" s="104">
        <v>21</v>
      </c>
      <c r="G22" s="105">
        <v>44.96</v>
      </c>
      <c r="H22" s="104">
        <v>22</v>
      </c>
      <c r="I22" s="105">
        <v>47.9</v>
      </c>
      <c r="J22" s="104">
        <v>23</v>
      </c>
      <c r="K22" s="105">
        <v>50.94</v>
      </c>
      <c r="L22" s="104">
        <v>24</v>
      </c>
      <c r="M22" s="105">
        <v>52</v>
      </c>
      <c r="N22" s="104">
        <v>25</v>
      </c>
      <c r="O22" s="105">
        <v>54.94</v>
      </c>
      <c r="P22" s="104">
        <v>26</v>
      </c>
      <c r="Q22" s="105">
        <v>55.85</v>
      </c>
      <c r="R22" s="104">
        <v>27</v>
      </c>
      <c r="S22" s="105">
        <v>58.93</v>
      </c>
      <c r="T22" s="104">
        <v>28</v>
      </c>
      <c r="U22" s="105">
        <v>58.71</v>
      </c>
      <c r="V22" s="104">
        <v>29</v>
      </c>
      <c r="W22" s="105">
        <v>63.55</v>
      </c>
      <c r="X22" s="104">
        <v>30</v>
      </c>
      <c r="Y22" s="105">
        <v>65.37</v>
      </c>
      <c r="Z22" s="104">
        <v>31</v>
      </c>
      <c r="AA22" s="105">
        <v>69.739999999999995</v>
      </c>
      <c r="AB22" s="104">
        <v>32</v>
      </c>
      <c r="AC22" s="105">
        <v>72.59</v>
      </c>
      <c r="AD22" s="104">
        <v>33</v>
      </c>
      <c r="AE22" s="105">
        <v>74.92</v>
      </c>
      <c r="AF22" s="104">
        <v>34</v>
      </c>
      <c r="AG22" s="105">
        <v>78.959999999999994</v>
      </c>
      <c r="AH22" s="104">
        <v>35</v>
      </c>
      <c r="AI22" s="108">
        <v>79.903999999999996</v>
      </c>
      <c r="AJ22" s="7">
        <v>36</v>
      </c>
      <c r="AK22" s="8">
        <v>83.8</v>
      </c>
    </row>
    <row r="23" spans="1:103" s="2" customFormat="1" ht="24.95" customHeight="1" x14ac:dyDescent="0.25">
      <c r="B23" s="337" t="s">
        <v>17</v>
      </c>
      <c r="C23" s="339"/>
      <c r="D23" s="337" t="s">
        <v>18</v>
      </c>
      <c r="E23" s="339"/>
      <c r="F23" s="337" t="s">
        <v>19</v>
      </c>
      <c r="G23" s="339"/>
      <c r="H23" s="337" t="s">
        <v>20</v>
      </c>
      <c r="I23" s="339"/>
      <c r="J23" s="337" t="s">
        <v>21</v>
      </c>
      <c r="K23" s="339"/>
      <c r="L23" s="337" t="s">
        <v>22</v>
      </c>
      <c r="M23" s="339"/>
      <c r="N23" s="337" t="s">
        <v>0</v>
      </c>
      <c r="O23" s="339"/>
      <c r="P23" s="337" t="s">
        <v>1</v>
      </c>
      <c r="Q23" s="339"/>
      <c r="R23" s="337" t="s">
        <v>9</v>
      </c>
      <c r="S23" s="339"/>
      <c r="T23" s="337" t="s">
        <v>10</v>
      </c>
      <c r="U23" s="339"/>
      <c r="V23" s="337" t="s">
        <v>11</v>
      </c>
      <c r="W23" s="339"/>
      <c r="X23" s="337" t="s">
        <v>12</v>
      </c>
      <c r="Y23" s="339"/>
      <c r="Z23" s="337" t="s">
        <v>23</v>
      </c>
      <c r="AA23" s="339"/>
      <c r="AB23" s="337" t="s">
        <v>24</v>
      </c>
      <c r="AC23" s="339"/>
      <c r="AD23" s="337" t="s">
        <v>25</v>
      </c>
      <c r="AE23" s="339"/>
      <c r="AF23" s="337" t="s">
        <v>26</v>
      </c>
      <c r="AG23" s="339"/>
      <c r="AH23" s="337" t="s">
        <v>27</v>
      </c>
      <c r="AI23" s="338"/>
      <c r="AJ23" s="331" t="s">
        <v>28</v>
      </c>
      <c r="AK23" s="330"/>
    </row>
    <row r="24" spans="1:103" s="37" customFormat="1" ht="14.85" customHeight="1" x14ac:dyDescent="0.25">
      <c r="B24" s="28" t="s">
        <v>255</v>
      </c>
      <c r="C24" s="13"/>
      <c r="D24" s="14" t="s">
        <v>254</v>
      </c>
      <c r="E24" s="13"/>
      <c r="F24" s="28" t="s">
        <v>290</v>
      </c>
      <c r="G24" s="13"/>
      <c r="H24" s="14" t="s">
        <v>30</v>
      </c>
      <c r="I24" s="13">
        <v>4.54</v>
      </c>
      <c r="J24" s="28" t="s">
        <v>289</v>
      </c>
      <c r="K24" s="13"/>
      <c r="L24" s="14" t="s">
        <v>252</v>
      </c>
      <c r="M24" s="13"/>
      <c r="N24" s="28" t="s">
        <v>259</v>
      </c>
      <c r="O24" s="13"/>
      <c r="P24" s="14" t="s">
        <v>193</v>
      </c>
      <c r="Q24" s="13">
        <v>8.8699999999999992</v>
      </c>
      <c r="R24" s="14" t="s">
        <v>14</v>
      </c>
      <c r="S24" s="13">
        <v>8.56</v>
      </c>
      <c r="T24" s="14" t="s">
        <v>13</v>
      </c>
      <c r="U24" s="13">
        <v>8.91</v>
      </c>
      <c r="V24" s="14" t="s">
        <v>15</v>
      </c>
      <c r="W24" s="13">
        <v>8.93</v>
      </c>
      <c r="X24" s="14" t="s">
        <v>16</v>
      </c>
      <c r="Y24" s="13">
        <v>7.13</v>
      </c>
      <c r="Z24" s="14" t="s">
        <v>269</v>
      </c>
      <c r="AA24" s="13"/>
      <c r="AB24" s="28" t="s">
        <v>287</v>
      </c>
      <c r="AC24" s="13"/>
      <c r="AD24" s="14" t="s">
        <v>268</v>
      </c>
      <c r="AE24" s="13"/>
      <c r="AF24" s="14" t="s">
        <v>288</v>
      </c>
      <c r="AG24" s="13"/>
      <c r="AH24" s="14" t="s">
        <v>267</v>
      </c>
      <c r="AI24" s="15"/>
      <c r="AJ24" s="3" t="s">
        <v>29</v>
      </c>
      <c r="AK24" s="11"/>
    </row>
    <row r="25" spans="1:103" s="62" customFormat="1" ht="15.75" x14ac:dyDescent="0.25">
      <c r="B25" s="66">
        <v>3.3119999999999998</v>
      </c>
      <c r="C25" s="66">
        <v>3.589</v>
      </c>
      <c r="D25" s="298">
        <v>3.69</v>
      </c>
      <c r="E25" s="298">
        <v>4.0119999999999996</v>
      </c>
      <c r="F25" s="298">
        <v>4.0880000000000001</v>
      </c>
      <c r="G25" s="298">
        <v>4.46</v>
      </c>
      <c r="H25" s="298">
        <v>4.508</v>
      </c>
      <c r="I25" s="298">
        <v>4.931</v>
      </c>
      <c r="J25" s="298">
        <v>4.9489999999999998</v>
      </c>
      <c r="K25" s="298">
        <v>5.4260000000000002</v>
      </c>
      <c r="L25" s="298">
        <v>5.4109999999999996</v>
      </c>
      <c r="M25" s="298">
        <v>5.9560000000000004</v>
      </c>
      <c r="N25" s="298">
        <v>5.8940000000000001</v>
      </c>
      <c r="O25" s="298">
        <v>6.4889999999999999</v>
      </c>
      <c r="P25" s="298">
        <v>6.3979999999999997</v>
      </c>
      <c r="Q25" s="298">
        <v>7.0570000000000004</v>
      </c>
      <c r="R25" s="298">
        <v>6.9240000000000004</v>
      </c>
      <c r="S25" s="298">
        <v>7.6479999999999997</v>
      </c>
      <c r="T25" s="298">
        <v>7.4710000000000001</v>
      </c>
      <c r="U25" s="298">
        <v>8.2629999999999999</v>
      </c>
      <c r="V25" s="298">
        <v>8.0399999999999991</v>
      </c>
      <c r="W25" s="298">
        <v>8.9039999999999999</v>
      </c>
      <c r="X25" s="298">
        <v>8.6300000000000008</v>
      </c>
      <c r="Y25" s="298">
        <v>9.57</v>
      </c>
      <c r="Z25" s="298">
        <v>9.2430000000000003</v>
      </c>
      <c r="AA25" s="298">
        <v>10.263</v>
      </c>
      <c r="AB25" s="298">
        <v>9.8740000000000006</v>
      </c>
      <c r="AC25" s="298">
        <v>10.98</v>
      </c>
      <c r="AD25" s="298">
        <v>10.53</v>
      </c>
      <c r="AE25" s="298">
        <v>11.724</v>
      </c>
      <c r="AF25" s="298">
        <v>11.207000000000001</v>
      </c>
      <c r="AG25" s="298">
        <v>12.494</v>
      </c>
      <c r="AH25" s="298">
        <v>11.907</v>
      </c>
      <c r="AI25" s="298">
        <v>13.289</v>
      </c>
      <c r="AJ25" s="298">
        <v>12.631</v>
      </c>
      <c r="AK25" s="298">
        <v>14.11</v>
      </c>
    </row>
    <row r="26" spans="1:103" s="29" customFormat="1" x14ac:dyDescent="0.25">
      <c r="B26" s="212">
        <f t="shared" ref="B26:AK26" si="3">2*DEGREES(ASIN(12.3981/(B25*$Q$11)))</f>
        <v>136.8083162999929</v>
      </c>
      <c r="C26" s="212">
        <f t="shared" si="3"/>
        <v>118.19460668426825</v>
      </c>
      <c r="D26" s="212">
        <f t="shared" si="3"/>
        <v>113.1390742061139</v>
      </c>
      <c r="E26" s="212">
        <f t="shared" si="3"/>
        <v>100.27312473338232</v>
      </c>
      <c r="F26" s="212">
        <f t="shared" si="3"/>
        <v>97.754855357315677</v>
      </c>
      <c r="G26" s="212">
        <f t="shared" si="3"/>
        <v>87.335076039741764</v>
      </c>
      <c r="H26" s="212">
        <f t="shared" si="3"/>
        <v>86.175981818713254</v>
      </c>
      <c r="I26" s="212">
        <f t="shared" si="3"/>
        <v>77.293933075629852</v>
      </c>
      <c r="J26" s="212">
        <f t="shared" si="3"/>
        <v>76.961047787474584</v>
      </c>
      <c r="K26" s="212">
        <f t="shared" si="3"/>
        <v>69.158647447254808</v>
      </c>
      <c r="L26" s="212">
        <f t="shared" si="3"/>
        <v>69.377763724619172</v>
      </c>
      <c r="M26" s="212">
        <f t="shared" si="3"/>
        <v>62.268221949617434</v>
      </c>
      <c r="N26" s="212">
        <f t="shared" si="3"/>
        <v>62.997757560608662</v>
      </c>
      <c r="O26" s="212">
        <f t="shared" si="3"/>
        <v>56.663183731441599</v>
      </c>
      <c r="P26" s="212">
        <f t="shared" si="3"/>
        <v>57.54376429033735</v>
      </c>
      <c r="Q26" s="212">
        <f t="shared" si="3"/>
        <v>51.745816414680604</v>
      </c>
      <c r="R26" s="212">
        <f t="shared" si="3"/>
        <v>52.815783738100407</v>
      </c>
      <c r="S26" s="212">
        <f t="shared" si="3"/>
        <v>47.488566351606124</v>
      </c>
      <c r="T26" s="212">
        <f t="shared" si="3"/>
        <v>48.685581186086765</v>
      </c>
      <c r="U26" s="212">
        <f t="shared" si="3"/>
        <v>43.762787529356984</v>
      </c>
      <c r="V26" s="212">
        <f t="shared" si="3"/>
        <v>45.042171360890471</v>
      </c>
      <c r="W26" s="212">
        <f t="shared" si="3"/>
        <v>40.46820329176645</v>
      </c>
      <c r="X26" s="212">
        <f t="shared" si="3"/>
        <v>41.812213345242249</v>
      </c>
      <c r="Y26" s="212">
        <f t="shared" si="3"/>
        <v>37.542142648594798</v>
      </c>
      <c r="Z26" s="212">
        <f t="shared" si="3"/>
        <v>38.922825092792891</v>
      </c>
      <c r="AA26" s="212">
        <f t="shared" si="3"/>
        <v>34.922325033159041</v>
      </c>
      <c r="AB26" s="212">
        <f t="shared" si="3"/>
        <v>36.345191216689116</v>
      </c>
      <c r="AC26" s="212">
        <f t="shared" si="3"/>
        <v>32.575945772830231</v>
      </c>
      <c r="AD26" s="212">
        <f t="shared" si="3"/>
        <v>34.009492388576277</v>
      </c>
      <c r="AE26" s="212">
        <f t="shared" si="3"/>
        <v>30.456745975716608</v>
      </c>
      <c r="AF26" s="212">
        <f t="shared" si="3"/>
        <v>31.898326348437962</v>
      </c>
      <c r="AG26" s="212">
        <f t="shared" si="3"/>
        <v>28.538505711252618</v>
      </c>
      <c r="AH26" s="212">
        <f t="shared" si="3"/>
        <v>29.977581265901879</v>
      </c>
      <c r="AI26" s="212">
        <f t="shared" si="3"/>
        <v>26.798318496984702</v>
      </c>
      <c r="AJ26" s="212">
        <f t="shared" si="3"/>
        <v>28.222515634020123</v>
      </c>
      <c r="AK26" s="212">
        <f t="shared" si="3"/>
        <v>25.212541482334455</v>
      </c>
    </row>
    <row r="27" spans="1:103" s="62" customFormat="1" ht="16.5" thickBot="1" x14ac:dyDescent="0.3">
      <c r="A27" s="69"/>
      <c r="B27" s="216">
        <f>2*DEGREES(ASIN(12.3981/(B25*$Q$9)))</f>
        <v>60.051081952118402</v>
      </c>
      <c r="C27" s="63"/>
      <c r="D27" s="66">
        <v>0.34100000000000003</v>
      </c>
      <c r="E27" s="66">
        <v>0.34499999999999997</v>
      </c>
      <c r="F27" s="66">
        <v>0.39500000000000002</v>
      </c>
      <c r="G27" s="66">
        <v>0.4</v>
      </c>
      <c r="H27" s="66">
        <v>0.45200000000000001</v>
      </c>
      <c r="I27" s="66">
        <v>0.45800000000000002</v>
      </c>
      <c r="J27" s="66">
        <v>0.51100000000000001</v>
      </c>
      <c r="K27" s="66">
        <v>0.51900000000000002</v>
      </c>
      <c r="L27" s="66">
        <v>0.57299999999999995</v>
      </c>
      <c r="M27" s="66">
        <v>0.58299999999999996</v>
      </c>
      <c r="N27" s="66">
        <v>0.63700000000000001</v>
      </c>
      <c r="O27" s="66">
        <v>0.64900000000000002</v>
      </c>
      <c r="P27" s="66">
        <v>0.70499999999999996</v>
      </c>
      <c r="Q27" s="66">
        <v>0.71799999999999997</v>
      </c>
      <c r="R27" s="66">
        <v>0.77600000000000002</v>
      </c>
      <c r="S27" s="66">
        <v>0.79100000000000004</v>
      </c>
      <c r="T27" s="66">
        <v>0.85099999999999998</v>
      </c>
      <c r="U27" s="66">
        <v>0.86899999999999999</v>
      </c>
      <c r="V27" s="66">
        <v>0.93</v>
      </c>
      <c r="W27" s="66">
        <v>0.95</v>
      </c>
      <c r="X27" s="66">
        <v>1.012</v>
      </c>
      <c r="Y27" s="66">
        <v>1.0429999999999999</v>
      </c>
      <c r="Z27" s="66">
        <v>1.0980000000000001</v>
      </c>
      <c r="AA27" s="66">
        <v>1.125</v>
      </c>
      <c r="AB27" s="66">
        <v>1.1879999999999999</v>
      </c>
      <c r="AC27" s="66">
        <v>1.218</v>
      </c>
      <c r="AD27" s="66">
        <v>1.282</v>
      </c>
      <c r="AE27" s="66">
        <v>1.3169999999999999</v>
      </c>
      <c r="AF27" s="66">
        <v>1.379</v>
      </c>
      <c r="AG27" s="66">
        <v>1.419</v>
      </c>
      <c r="AH27" s="66">
        <v>1.48</v>
      </c>
      <c r="AI27" s="66">
        <v>1.526</v>
      </c>
      <c r="AJ27" s="66">
        <v>1.5860000000000001</v>
      </c>
      <c r="AK27" s="66">
        <v>1.6359999999999999</v>
      </c>
    </row>
    <row r="28" spans="1:103" ht="16.5" thickBot="1" x14ac:dyDescent="0.3">
      <c r="A28" s="38"/>
      <c r="B28" s="147"/>
      <c r="C28" s="148"/>
      <c r="D28" s="149">
        <f t="shared" ref="D28:AI28" si="4">2*DEGREES(ASIN(12.3981/(D27*$X$11)))</f>
        <v>82.760875327001884</v>
      </c>
      <c r="E28" s="149">
        <f t="shared" si="4"/>
        <v>81.595564785292325</v>
      </c>
      <c r="F28" s="149">
        <f t="shared" si="4"/>
        <v>69.595810283631536</v>
      </c>
      <c r="G28" s="149">
        <f t="shared" si="4"/>
        <v>68.603322385173811</v>
      </c>
      <c r="H28" s="149">
        <f t="shared" si="4"/>
        <v>59.830282716158287</v>
      </c>
      <c r="I28" s="149">
        <f t="shared" si="4"/>
        <v>58.968383647214964</v>
      </c>
      <c r="J28" s="149">
        <f t="shared" si="4"/>
        <v>52.352645839134254</v>
      </c>
      <c r="K28" s="149">
        <f t="shared" si="4"/>
        <v>51.486005979506494</v>
      </c>
      <c r="L28" s="149">
        <f t="shared" si="4"/>
        <v>46.33283846358956</v>
      </c>
      <c r="M28" s="149">
        <f t="shared" si="4"/>
        <v>45.493075137013626</v>
      </c>
      <c r="N28" s="149">
        <f t="shared" si="4"/>
        <v>41.44933550753052</v>
      </c>
      <c r="O28" s="149">
        <f t="shared" si="4"/>
        <v>40.648718218548538</v>
      </c>
      <c r="P28" s="149">
        <f t="shared" si="4"/>
        <v>37.294969944529299</v>
      </c>
      <c r="Q28" s="149">
        <f t="shared" si="4"/>
        <v>36.595531366096203</v>
      </c>
      <c r="R28" s="149">
        <f t="shared" si="4"/>
        <v>33.774550722297136</v>
      </c>
      <c r="S28" s="149">
        <f t="shared" si="4"/>
        <v>33.115430120672507</v>
      </c>
      <c r="T28" s="149">
        <f t="shared" si="4"/>
        <v>30.72063926442755</v>
      </c>
      <c r="U28" s="149">
        <f t="shared" si="4"/>
        <v>30.069117666252055</v>
      </c>
      <c r="V28" s="149">
        <f t="shared" si="4"/>
        <v>28.054943369342116</v>
      </c>
      <c r="W28" s="149">
        <f t="shared" si="4"/>
        <v>27.45261502844162</v>
      </c>
      <c r="X28" s="149">
        <f t="shared" si="4"/>
        <v>25.740862061569906</v>
      </c>
      <c r="Y28" s="149">
        <f t="shared" si="4"/>
        <v>24.963256745181919</v>
      </c>
      <c r="Z28" s="149">
        <f t="shared" si="4"/>
        <v>23.694186626449135</v>
      </c>
      <c r="AA28" s="149">
        <f t="shared" si="4"/>
        <v>23.11758278569523</v>
      </c>
      <c r="AB28" s="149">
        <f t="shared" si="4"/>
        <v>21.876094969948834</v>
      </c>
      <c r="AC28" s="149">
        <f t="shared" si="4"/>
        <v>21.33088093930451</v>
      </c>
      <c r="AD28" s="149">
        <f t="shared" si="4"/>
        <v>20.254464525008217</v>
      </c>
      <c r="AE28" s="149">
        <f t="shared" si="4"/>
        <v>19.710742850261536</v>
      </c>
      <c r="AF28" s="149">
        <f t="shared" si="4"/>
        <v>18.81629826048389</v>
      </c>
      <c r="AG28" s="149">
        <f t="shared" si="4"/>
        <v>18.281274097215331</v>
      </c>
      <c r="AH28" s="149">
        <f t="shared" si="4"/>
        <v>17.521730503311108</v>
      </c>
      <c r="AI28" s="149">
        <f t="shared" si="4"/>
        <v>16.989585851980664</v>
      </c>
      <c r="AJ28" s="261">
        <f>2*DEGREES(ASIN(12.3981/(AJ27*$Q$8)))</f>
        <v>126.81513063902682</v>
      </c>
      <c r="AK28" s="261">
        <f>2*DEGREES(ASIN(12.3981/(AK27*$Q$8)))</f>
        <v>120.1970905406593</v>
      </c>
    </row>
    <row r="29" spans="1:103" s="42" customFormat="1" ht="5.0999999999999996" customHeight="1" thickBot="1" x14ac:dyDescent="0.3">
      <c r="A29" s="41"/>
      <c r="B29" s="283"/>
      <c r="C29" s="284"/>
      <c r="D29" s="283"/>
      <c r="E29" s="284"/>
      <c r="F29" s="283"/>
      <c r="G29" s="284"/>
      <c r="H29" s="283"/>
      <c r="I29" s="284"/>
      <c r="J29" s="283"/>
      <c r="K29" s="284"/>
      <c r="L29" s="283"/>
      <c r="M29" s="284"/>
      <c r="N29" s="283"/>
      <c r="O29" s="284"/>
      <c r="P29" s="283"/>
      <c r="Q29" s="284"/>
      <c r="R29" s="283"/>
      <c r="S29" s="284"/>
      <c r="T29" s="283"/>
      <c r="U29" s="284"/>
      <c r="V29" s="283"/>
      <c r="W29" s="284"/>
      <c r="X29" s="283"/>
      <c r="Y29" s="284"/>
      <c r="Z29" s="283"/>
      <c r="AA29" s="284"/>
      <c r="AB29" s="283"/>
      <c r="AC29" s="284"/>
      <c r="AD29" s="283"/>
      <c r="AE29" s="284"/>
      <c r="AF29" s="283"/>
      <c r="AG29" s="284"/>
      <c r="AH29" s="283"/>
      <c r="AI29" s="284"/>
      <c r="AJ29" s="283"/>
      <c r="AK29" s="285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</row>
    <row r="30" spans="1:103" s="37" customFormat="1" x14ac:dyDescent="0.25">
      <c r="A30" s="43"/>
      <c r="B30" s="104">
        <v>37</v>
      </c>
      <c r="C30" s="124">
        <v>85.47</v>
      </c>
      <c r="D30" s="12">
        <v>38</v>
      </c>
      <c r="E30" s="125">
        <v>87.62</v>
      </c>
      <c r="F30" s="14">
        <v>39</v>
      </c>
      <c r="G30" s="125">
        <v>88.91</v>
      </c>
      <c r="H30" s="14">
        <v>40</v>
      </c>
      <c r="I30" s="125">
        <v>91.22</v>
      </c>
      <c r="J30" s="14">
        <v>41</v>
      </c>
      <c r="K30" s="125">
        <v>92.91</v>
      </c>
      <c r="L30" s="14">
        <v>42</v>
      </c>
      <c r="M30" s="125">
        <v>95.94</v>
      </c>
      <c r="N30" s="14">
        <v>43</v>
      </c>
      <c r="O30" s="125">
        <v>98</v>
      </c>
      <c r="P30" s="14">
        <v>44</v>
      </c>
      <c r="Q30" s="126">
        <v>101.07</v>
      </c>
      <c r="R30" s="14">
        <v>45</v>
      </c>
      <c r="S30" s="126">
        <v>102.91</v>
      </c>
      <c r="T30" s="14">
        <v>46</v>
      </c>
      <c r="U30" s="126">
        <v>106.42</v>
      </c>
      <c r="V30" s="14">
        <v>47</v>
      </c>
      <c r="W30" s="126">
        <v>107.87</v>
      </c>
      <c r="X30" s="14">
        <v>48</v>
      </c>
      <c r="Y30" s="126">
        <v>112.41</v>
      </c>
      <c r="Z30" s="14">
        <v>49</v>
      </c>
      <c r="AA30" s="126">
        <v>114.82</v>
      </c>
      <c r="AB30" s="14">
        <v>50</v>
      </c>
      <c r="AC30" s="126">
        <v>118.71</v>
      </c>
      <c r="AD30" s="14">
        <v>51</v>
      </c>
      <c r="AE30" s="126">
        <v>121.76</v>
      </c>
      <c r="AF30" s="123">
        <v>52</v>
      </c>
      <c r="AG30" s="127">
        <v>127.6</v>
      </c>
      <c r="AH30" s="123">
        <v>53</v>
      </c>
      <c r="AI30" s="128">
        <v>126.9</v>
      </c>
      <c r="AJ30" s="7">
        <v>54</v>
      </c>
      <c r="AK30" s="44">
        <v>131.29</v>
      </c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</row>
    <row r="31" spans="1:103" s="2" customFormat="1" ht="24.95" customHeight="1" x14ac:dyDescent="0.25">
      <c r="B31" s="337" t="s">
        <v>62</v>
      </c>
      <c r="C31" s="339"/>
      <c r="D31" s="338" t="s">
        <v>67</v>
      </c>
      <c r="E31" s="339"/>
      <c r="F31" s="337" t="s">
        <v>68</v>
      </c>
      <c r="G31" s="339"/>
      <c r="H31" s="337" t="s">
        <v>69</v>
      </c>
      <c r="I31" s="339"/>
      <c r="J31" s="337" t="s">
        <v>70</v>
      </c>
      <c r="K31" s="339"/>
      <c r="L31" s="337" t="s">
        <v>71</v>
      </c>
      <c r="M31" s="339"/>
      <c r="N31" s="337" t="s">
        <v>72</v>
      </c>
      <c r="O31" s="339"/>
      <c r="P31" s="337" t="s">
        <v>73</v>
      </c>
      <c r="Q31" s="339"/>
      <c r="R31" s="337" t="s">
        <v>74</v>
      </c>
      <c r="S31" s="339"/>
      <c r="T31" s="337" t="s">
        <v>75</v>
      </c>
      <c r="U31" s="339"/>
      <c r="V31" s="337" t="s">
        <v>76</v>
      </c>
      <c r="W31" s="339"/>
      <c r="X31" s="337" t="s">
        <v>77</v>
      </c>
      <c r="Y31" s="339"/>
      <c r="Z31" s="337" t="s">
        <v>78</v>
      </c>
      <c r="AA31" s="339"/>
      <c r="AB31" s="337" t="s">
        <v>79</v>
      </c>
      <c r="AC31" s="339"/>
      <c r="AD31" s="337" t="s">
        <v>80</v>
      </c>
      <c r="AE31" s="339"/>
      <c r="AF31" s="332" t="s">
        <v>81</v>
      </c>
      <c r="AG31" s="333"/>
      <c r="AH31" s="332" t="s">
        <v>82</v>
      </c>
      <c r="AI31" s="334"/>
      <c r="AJ31" s="331" t="s">
        <v>83</v>
      </c>
      <c r="AK31" s="330"/>
    </row>
    <row r="32" spans="1:103" x14ac:dyDescent="0.25">
      <c r="B32" s="14" t="s">
        <v>256</v>
      </c>
      <c r="C32" s="13"/>
      <c r="D32" s="24" t="s">
        <v>291</v>
      </c>
      <c r="E32" s="13"/>
      <c r="F32" s="14" t="s">
        <v>207</v>
      </c>
      <c r="G32" s="13"/>
      <c r="H32" s="28" t="s">
        <v>279</v>
      </c>
      <c r="I32" s="13"/>
      <c r="J32" s="14" t="s">
        <v>257</v>
      </c>
      <c r="K32" s="13"/>
      <c r="L32" s="28" t="s">
        <v>171</v>
      </c>
      <c r="M32" s="13"/>
      <c r="N32" s="28" t="s">
        <v>204</v>
      </c>
      <c r="O32" s="45"/>
      <c r="P32" s="28" t="s">
        <v>197</v>
      </c>
      <c r="Q32" s="45"/>
      <c r="R32" s="28" t="s">
        <v>292</v>
      </c>
      <c r="S32" s="13"/>
      <c r="T32" s="28" t="s">
        <v>198</v>
      </c>
      <c r="U32" s="13"/>
      <c r="V32" s="14" t="s">
        <v>159</v>
      </c>
      <c r="W32" s="13">
        <v>10.55</v>
      </c>
      <c r="X32" s="14" t="s">
        <v>172</v>
      </c>
      <c r="Y32" s="13"/>
      <c r="Z32" s="14" t="s">
        <v>160</v>
      </c>
      <c r="AA32" s="13">
        <v>7.31</v>
      </c>
      <c r="AB32" s="14" t="s">
        <v>161</v>
      </c>
      <c r="AC32" s="13">
        <v>7.29</v>
      </c>
      <c r="AD32" s="28" t="s">
        <v>258</v>
      </c>
      <c r="AE32" s="13"/>
      <c r="AF32" s="92" t="s">
        <v>162</v>
      </c>
      <c r="AG32" s="116">
        <v>6.23</v>
      </c>
      <c r="AH32" s="92" t="s">
        <v>163</v>
      </c>
      <c r="AI32" s="120">
        <v>4.93</v>
      </c>
      <c r="AJ32" s="3" t="s">
        <v>164</v>
      </c>
      <c r="AK32" s="11"/>
    </row>
    <row r="33" spans="2:37" s="62" customFormat="1" ht="15.75" x14ac:dyDescent="0.25">
      <c r="B33" s="66">
        <v>13.372999999999999</v>
      </c>
      <c r="C33" s="66">
        <v>14.959</v>
      </c>
      <c r="D33" s="298">
        <v>14.14</v>
      </c>
      <c r="E33" s="298">
        <v>15.833</v>
      </c>
      <c r="F33" s="298">
        <v>14.930999999999999</v>
      </c>
      <c r="G33" s="298">
        <v>16.734999999999999</v>
      </c>
      <c r="H33" s="298">
        <v>15.744</v>
      </c>
      <c r="I33" s="298">
        <v>17.664999999999999</v>
      </c>
      <c r="J33" s="298">
        <v>16.581</v>
      </c>
      <c r="K33" s="298">
        <v>18.619</v>
      </c>
      <c r="L33" s="298">
        <v>17.440999999999999</v>
      </c>
      <c r="M33" s="298">
        <v>19.605</v>
      </c>
      <c r="N33" s="298">
        <v>18.324999999999999</v>
      </c>
      <c r="O33" s="298">
        <v>20.614999999999998</v>
      </c>
      <c r="P33" s="298">
        <v>19.233000000000001</v>
      </c>
      <c r="Q33" s="298">
        <v>21.652999999999999</v>
      </c>
      <c r="R33" s="298">
        <v>20.164999999999999</v>
      </c>
      <c r="S33" s="298">
        <v>22.72</v>
      </c>
      <c r="T33" s="298">
        <v>21.120999999999999</v>
      </c>
      <c r="U33" s="298">
        <v>23.815000000000001</v>
      </c>
      <c r="V33" s="298">
        <v>22.100999999999999</v>
      </c>
      <c r="W33" s="298">
        <v>24.937999999999999</v>
      </c>
      <c r="X33" s="298">
        <v>23.106000000000002</v>
      </c>
      <c r="Y33" s="298">
        <v>26.091000000000001</v>
      </c>
      <c r="Z33" s="298">
        <v>24.135999999999999</v>
      </c>
      <c r="AA33" s="298">
        <v>27.271000000000001</v>
      </c>
      <c r="AB33" s="298">
        <v>25.190999999999999</v>
      </c>
      <c r="AC33" s="298">
        <v>28.481000000000002</v>
      </c>
      <c r="AD33" s="298">
        <v>26.271000000000001</v>
      </c>
      <c r="AE33" s="298">
        <v>29.721</v>
      </c>
      <c r="AF33" s="298">
        <v>27.376999999999999</v>
      </c>
      <c r="AG33" s="298">
        <v>30.99</v>
      </c>
      <c r="AH33" s="298">
        <v>28.507999999999999</v>
      </c>
      <c r="AI33" s="298">
        <v>32.286999999999999</v>
      </c>
      <c r="AJ33" s="298">
        <v>29.666</v>
      </c>
      <c r="AK33" s="298">
        <v>33.619</v>
      </c>
    </row>
    <row r="34" spans="2:37" s="81" customFormat="1" ht="15.75" x14ac:dyDescent="0.25">
      <c r="B34" s="146">
        <f t="shared" ref="B34:AK34" si="5">2*DEGREES(ASIN(12.3981/(B33*$Q$11)))</f>
        <v>26.626883058851856</v>
      </c>
      <c r="C34" s="146">
        <f t="shared" si="5"/>
        <v>23.760073835166519</v>
      </c>
      <c r="D34" s="146">
        <f t="shared" si="5"/>
        <v>25.158172193859723</v>
      </c>
      <c r="E34" s="146">
        <f t="shared" si="5"/>
        <v>22.430956920027679</v>
      </c>
      <c r="F34" s="146">
        <f t="shared" si="5"/>
        <v>23.805282525079114</v>
      </c>
      <c r="G34" s="146">
        <f t="shared" si="5"/>
        <v>21.207539977207198</v>
      </c>
      <c r="H34" s="146">
        <f t="shared" si="5"/>
        <v>22.559416992195832</v>
      </c>
      <c r="I34" s="146">
        <f t="shared" si="5"/>
        <v>20.07913534115837</v>
      </c>
      <c r="J34" s="146">
        <f t="shared" si="5"/>
        <v>21.406822675549925</v>
      </c>
      <c r="K34" s="146">
        <f t="shared" si="5"/>
        <v>19.04047981231216</v>
      </c>
      <c r="L34" s="146">
        <f t="shared" si="5"/>
        <v>20.339742493615063</v>
      </c>
      <c r="M34" s="146">
        <f t="shared" si="5"/>
        <v>18.07463128551181</v>
      </c>
      <c r="N34" s="146">
        <f t="shared" si="5"/>
        <v>19.348871409845941</v>
      </c>
      <c r="O34" s="146">
        <f t="shared" si="5"/>
        <v>17.182218782012963</v>
      </c>
      <c r="P34" s="146">
        <f t="shared" si="5"/>
        <v>18.427241586011089</v>
      </c>
      <c r="Q34" s="146">
        <f t="shared" si="5"/>
        <v>16.352756126061596</v>
      </c>
      <c r="R34" s="146">
        <f t="shared" si="5"/>
        <v>17.568654199595603</v>
      </c>
      <c r="S34" s="146">
        <f t="shared" si="5"/>
        <v>15.579893797506928</v>
      </c>
      <c r="T34" s="146">
        <f t="shared" si="5"/>
        <v>16.767580433040742</v>
      </c>
      <c r="U34" s="146">
        <f t="shared" si="5"/>
        <v>14.859397500904942</v>
      </c>
      <c r="V34" s="146">
        <f t="shared" si="5"/>
        <v>16.019077035111245</v>
      </c>
      <c r="W34" s="146">
        <f t="shared" si="5"/>
        <v>14.186731533071969</v>
      </c>
      <c r="X34" s="146">
        <f t="shared" si="5"/>
        <v>15.318047077904117</v>
      </c>
      <c r="Y34" s="146">
        <f t="shared" si="5"/>
        <v>13.556788334181411</v>
      </c>
      <c r="Z34" s="146">
        <f t="shared" si="5"/>
        <v>14.660680113403249</v>
      </c>
      <c r="AA34" s="146">
        <f t="shared" si="5"/>
        <v>12.967619476672018</v>
      </c>
      <c r="AB34" s="146">
        <f t="shared" si="5"/>
        <v>14.043529032556419</v>
      </c>
      <c r="AC34" s="146">
        <f t="shared" si="5"/>
        <v>12.414482873828508</v>
      </c>
      <c r="AD34" s="146">
        <f t="shared" si="5"/>
        <v>13.463470524149789</v>
      </c>
      <c r="AE34" s="146">
        <f t="shared" si="5"/>
        <v>11.894624536313819</v>
      </c>
      <c r="AF34" s="146">
        <f t="shared" si="5"/>
        <v>12.917196457336228</v>
      </c>
      <c r="AG34" s="146">
        <f t="shared" si="5"/>
        <v>11.40590541357547</v>
      </c>
      <c r="AH34" s="146">
        <f t="shared" si="5"/>
        <v>12.402678934486728</v>
      </c>
      <c r="AI34" s="146">
        <f t="shared" si="5"/>
        <v>10.946290837911487</v>
      </c>
      <c r="AJ34" s="146">
        <f t="shared" si="5"/>
        <v>11.916756630268718</v>
      </c>
      <c r="AK34" s="146">
        <f t="shared" si="5"/>
        <v>10.511347902848431</v>
      </c>
    </row>
    <row r="35" spans="2:37" s="62" customFormat="1" ht="15.75" x14ac:dyDescent="0.25">
      <c r="B35" s="66">
        <v>1.694</v>
      </c>
      <c r="C35" s="66">
        <v>1.752</v>
      </c>
      <c r="D35" s="66">
        <v>1.806</v>
      </c>
      <c r="E35" s="66">
        <v>1.871</v>
      </c>
      <c r="F35" s="66">
        <v>1.9219999999999999</v>
      </c>
      <c r="G35" s="66">
        <v>1.9950000000000001</v>
      </c>
      <c r="H35" s="66">
        <v>2.0419999999999998</v>
      </c>
      <c r="I35" s="66">
        <v>2.1240000000000001</v>
      </c>
      <c r="J35" s="66">
        <v>2.1659999999999999</v>
      </c>
      <c r="K35" s="66">
        <v>2.2570000000000001</v>
      </c>
      <c r="L35" s="66">
        <v>2.2930000000000001</v>
      </c>
      <c r="M35" s="66">
        <v>2.3940000000000001</v>
      </c>
      <c r="N35" s="66">
        <v>2.4239999999999999</v>
      </c>
      <c r="O35" s="66">
        <v>2.536</v>
      </c>
      <c r="P35" s="66">
        <v>2.5579999999999998</v>
      </c>
      <c r="Q35" s="66">
        <v>2.6829999999999998</v>
      </c>
      <c r="R35" s="66">
        <v>2.6960000000000002</v>
      </c>
      <c r="S35" s="66">
        <v>2.8340000000000001</v>
      </c>
      <c r="T35" s="66">
        <v>2.8380000000000001</v>
      </c>
      <c r="U35" s="66">
        <v>2.99</v>
      </c>
      <c r="V35" s="66">
        <v>2.984</v>
      </c>
      <c r="W35" s="66">
        <v>3.15</v>
      </c>
      <c r="X35" s="66">
        <v>3.133</v>
      </c>
      <c r="Y35" s="66">
        <v>3.3159999999999998</v>
      </c>
      <c r="Z35" s="66">
        <v>3.4430000000000001</v>
      </c>
      <c r="AA35" s="66">
        <v>3.6619999999999999</v>
      </c>
      <c r="AB35" s="66">
        <v>3.4430000000000001</v>
      </c>
      <c r="AC35" s="66">
        <v>3.6619999999999999</v>
      </c>
      <c r="AD35" s="66">
        <v>3.6040000000000001</v>
      </c>
      <c r="AE35" s="66">
        <v>3.843</v>
      </c>
      <c r="AF35" s="66">
        <v>3.7690000000000001</v>
      </c>
      <c r="AG35" s="66">
        <v>4.0289999999999999</v>
      </c>
      <c r="AH35" s="66">
        <v>3.9369999999999998</v>
      </c>
      <c r="AI35" s="66">
        <v>4.22</v>
      </c>
      <c r="AJ35" s="66">
        <v>4.109</v>
      </c>
      <c r="AK35" s="66">
        <v>4.4000000000000004</v>
      </c>
    </row>
    <row r="36" spans="2:37" s="81" customFormat="1" ht="15.75" x14ac:dyDescent="0.25">
      <c r="B36" s="213">
        <f t="shared" ref="B36:AK36" si="6">2*DEGREES(ASIN(12.3981/(B35*$Q$8)))</f>
        <v>113.69192356443618</v>
      </c>
      <c r="C36" s="213">
        <f t="shared" si="6"/>
        <v>108.0918085342074</v>
      </c>
      <c r="D36" s="213">
        <f t="shared" si="6"/>
        <v>103.4938506053461</v>
      </c>
      <c r="E36" s="295">
        <f t="shared" si="6"/>
        <v>98.57680706046979</v>
      </c>
      <c r="F36" s="295">
        <f t="shared" si="6"/>
        <v>95.103774749127183</v>
      </c>
      <c r="G36" s="295">
        <f t="shared" si="6"/>
        <v>90.614489441467569</v>
      </c>
      <c r="H36" s="295">
        <f t="shared" si="6"/>
        <v>87.978937178371055</v>
      </c>
      <c r="I36" s="295">
        <f t="shared" si="6"/>
        <v>83.781592290712439</v>
      </c>
      <c r="J36" s="295">
        <f t="shared" si="6"/>
        <v>81.803763750254035</v>
      </c>
      <c r="K36" s="295">
        <f t="shared" si="6"/>
        <v>77.859363617466244</v>
      </c>
      <c r="L36" s="295">
        <f t="shared" si="6"/>
        <v>76.413477388033897</v>
      </c>
      <c r="M36" s="295">
        <f t="shared" si="6"/>
        <v>72.656006833722287</v>
      </c>
      <c r="N36" s="295">
        <f t="shared" si="6"/>
        <v>71.616610691206162</v>
      </c>
      <c r="O36" s="295">
        <f t="shared" si="6"/>
        <v>68.005950400685691</v>
      </c>
      <c r="P36" s="295">
        <f t="shared" si="6"/>
        <v>67.342412258924369</v>
      </c>
      <c r="Q36" s="295">
        <f t="shared" si="6"/>
        <v>63.821247518730509</v>
      </c>
      <c r="R36" s="295">
        <f t="shared" si="6"/>
        <v>63.477490253364557</v>
      </c>
      <c r="S36" s="295">
        <f t="shared" si="6"/>
        <v>60.057080660555712</v>
      </c>
      <c r="T36" s="295">
        <f t="shared" si="6"/>
        <v>59.963747303953902</v>
      </c>
      <c r="U36" s="295">
        <f t="shared" si="6"/>
        <v>56.630411743943625</v>
      </c>
      <c r="V36" s="295">
        <f t="shared" si="6"/>
        <v>56.754590979652548</v>
      </c>
      <c r="W36" s="295">
        <f t="shared" si="6"/>
        <v>53.516796350746539</v>
      </c>
      <c r="X36" s="295">
        <f t="shared" si="6"/>
        <v>53.830533702420077</v>
      </c>
      <c r="Y36" s="295">
        <f t="shared" si="6"/>
        <v>50.642190897871117</v>
      </c>
      <c r="Z36" s="295">
        <f t="shared" si="6"/>
        <v>48.650342568194951</v>
      </c>
      <c r="AA36" s="295">
        <f t="shared" si="6"/>
        <v>45.570819484679042</v>
      </c>
      <c r="AB36" s="295">
        <f t="shared" si="6"/>
        <v>48.650342568194951</v>
      </c>
      <c r="AC36" s="295">
        <f t="shared" si="6"/>
        <v>45.570819484679042</v>
      </c>
      <c r="AD36" s="295">
        <f t="shared" si="6"/>
        <v>46.346584471951957</v>
      </c>
      <c r="AE36" s="295">
        <f t="shared" si="6"/>
        <v>43.31290064794392</v>
      </c>
      <c r="AF36" s="295">
        <f t="shared" si="6"/>
        <v>44.207650081345029</v>
      </c>
      <c r="AG36" s="295">
        <f t="shared" si="6"/>
        <v>41.219822672319353</v>
      </c>
      <c r="AH36" s="295">
        <f t="shared" si="6"/>
        <v>42.22854573624172</v>
      </c>
      <c r="AI36" s="295">
        <f t="shared" si="6"/>
        <v>39.275435543180606</v>
      </c>
      <c r="AJ36" s="295">
        <f t="shared" si="6"/>
        <v>40.381935630493011</v>
      </c>
      <c r="AK36" s="295">
        <f t="shared" si="6"/>
        <v>37.606969112958652</v>
      </c>
    </row>
    <row r="37" spans="2:37" ht="5.0999999999999996" customHeight="1" thickBot="1" x14ac:dyDescent="0.3">
      <c r="B37" s="276"/>
      <c r="C37" s="277"/>
      <c r="D37" s="276"/>
      <c r="E37" s="277"/>
      <c r="F37" s="276"/>
      <c r="G37" s="277"/>
      <c r="H37" s="276"/>
      <c r="I37" s="277"/>
      <c r="J37" s="276"/>
      <c r="K37" s="277"/>
      <c r="L37" s="276"/>
      <c r="M37" s="277"/>
      <c r="N37" s="276"/>
      <c r="O37" s="277"/>
      <c r="P37" s="276"/>
      <c r="Q37" s="277"/>
      <c r="R37" s="276"/>
      <c r="S37" s="277"/>
      <c r="T37" s="276"/>
      <c r="U37" s="277"/>
      <c r="V37" s="276"/>
      <c r="W37" s="277"/>
      <c r="X37" s="276"/>
      <c r="Y37" s="277"/>
      <c r="Z37" s="276"/>
      <c r="AA37" s="277"/>
      <c r="AB37" s="276"/>
      <c r="AC37" s="277"/>
      <c r="AD37" s="276"/>
      <c r="AE37" s="277"/>
      <c r="AF37" s="276"/>
      <c r="AG37" s="277"/>
      <c r="AH37" s="276"/>
      <c r="AI37" s="277"/>
      <c r="AJ37" s="276"/>
      <c r="AK37" s="277"/>
    </row>
    <row r="38" spans="2:37" s="37" customFormat="1" x14ac:dyDescent="0.25">
      <c r="B38" s="97">
        <v>55</v>
      </c>
      <c r="C38" s="96">
        <v>132.91</v>
      </c>
      <c r="D38" s="97">
        <v>56</v>
      </c>
      <c r="E38" s="96">
        <v>137.33000000000001</v>
      </c>
      <c r="F38" s="97">
        <v>57</v>
      </c>
      <c r="G38" s="103">
        <v>138.91</v>
      </c>
      <c r="H38" s="97">
        <v>72</v>
      </c>
      <c r="I38" s="96">
        <v>178.49</v>
      </c>
      <c r="J38" s="97">
        <v>73</v>
      </c>
      <c r="K38" s="96">
        <v>180.95</v>
      </c>
      <c r="L38" s="97">
        <v>74</v>
      </c>
      <c r="M38" s="96">
        <v>183.84</v>
      </c>
      <c r="N38" s="97">
        <v>75</v>
      </c>
      <c r="O38" s="96">
        <v>186.21</v>
      </c>
      <c r="P38" s="97">
        <v>76</v>
      </c>
      <c r="Q38" s="96">
        <v>190.23</v>
      </c>
      <c r="R38" s="97">
        <v>77</v>
      </c>
      <c r="S38" s="96">
        <v>192.22</v>
      </c>
      <c r="T38" s="97">
        <v>78</v>
      </c>
      <c r="U38" s="96">
        <v>195.08</v>
      </c>
      <c r="V38" s="97">
        <v>79</v>
      </c>
      <c r="W38" s="96">
        <v>196.97</v>
      </c>
      <c r="X38" s="97">
        <v>80</v>
      </c>
      <c r="Y38" s="96">
        <v>200.59</v>
      </c>
      <c r="Z38" s="97">
        <v>81</v>
      </c>
      <c r="AA38" s="96">
        <v>204.37</v>
      </c>
      <c r="AB38" s="97">
        <v>82</v>
      </c>
      <c r="AC38" s="96">
        <v>207.2</v>
      </c>
      <c r="AD38" s="97">
        <v>83</v>
      </c>
      <c r="AE38" s="96">
        <v>208.98</v>
      </c>
      <c r="AF38" s="97">
        <v>84</v>
      </c>
      <c r="AG38" s="96">
        <v>209</v>
      </c>
      <c r="AH38" s="97">
        <v>85</v>
      </c>
      <c r="AI38" s="96">
        <v>210</v>
      </c>
      <c r="AJ38" s="7">
        <v>86</v>
      </c>
      <c r="AK38" s="8">
        <v>222</v>
      </c>
    </row>
    <row r="39" spans="2:37" s="2" customFormat="1" ht="24.95" customHeight="1" x14ac:dyDescent="0.25">
      <c r="B39" s="332" t="s">
        <v>63</v>
      </c>
      <c r="C39" s="333"/>
      <c r="D39" s="332" t="s">
        <v>64</v>
      </c>
      <c r="E39" s="333"/>
      <c r="F39" s="332" t="s">
        <v>4</v>
      </c>
      <c r="G39" s="334"/>
      <c r="H39" s="332" t="s">
        <v>65</v>
      </c>
      <c r="I39" s="333"/>
      <c r="J39" s="332" t="s">
        <v>66</v>
      </c>
      <c r="K39" s="333"/>
      <c r="L39" s="332" t="s">
        <v>96</v>
      </c>
      <c r="M39" s="333"/>
      <c r="N39" s="332" t="s">
        <v>95</v>
      </c>
      <c r="O39" s="333"/>
      <c r="P39" s="332" t="s">
        <v>94</v>
      </c>
      <c r="Q39" s="333"/>
      <c r="R39" s="332" t="s">
        <v>93</v>
      </c>
      <c r="S39" s="333"/>
      <c r="T39" s="332" t="s">
        <v>92</v>
      </c>
      <c r="U39" s="333"/>
      <c r="V39" s="332" t="s">
        <v>91</v>
      </c>
      <c r="W39" s="333"/>
      <c r="X39" s="332" t="s">
        <v>90</v>
      </c>
      <c r="Y39" s="333"/>
      <c r="Z39" s="332" t="s">
        <v>89</v>
      </c>
      <c r="AA39" s="333"/>
      <c r="AB39" s="332" t="s">
        <v>88</v>
      </c>
      <c r="AC39" s="333"/>
      <c r="AD39" s="332" t="s">
        <v>87</v>
      </c>
      <c r="AE39" s="333"/>
      <c r="AF39" s="332" t="s">
        <v>86</v>
      </c>
      <c r="AG39" s="333"/>
      <c r="AH39" s="332" t="s">
        <v>85</v>
      </c>
      <c r="AI39" s="333"/>
      <c r="AJ39" s="331" t="s">
        <v>84</v>
      </c>
      <c r="AK39" s="330"/>
    </row>
    <row r="40" spans="2:37" x14ac:dyDescent="0.25">
      <c r="B40" s="92" t="s">
        <v>263</v>
      </c>
      <c r="C40" s="116"/>
      <c r="D40" s="92" t="s">
        <v>264</v>
      </c>
      <c r="E40" s="116"/>
      <c r="F40" s="92" t="s">
        <v>173</v>
      </c>
      <c r="G40" s="120"/>
      <c r="H40" s="92" t="s">
        <v>227</v>
      </c>
      <c r="I40" s="116"/>
      <c r="J40" s="92" t="s">
        <v>222</v>
      </c>
      <c r="K40" s="116"/>
      <c r="L40" s="117" t="s">
        <v>283</v>
      </c>
      <c r="M40" s="116"/>
      <c r="N40" s="335" t="s">
        <v>174</v>
      </c>
      <c r="O40" s="336"/>
      <c r="P40" s="92" t="s">
        <v>293</v>
      </c>
      <c r="Q40" s="119"/>
      <c r="R40" s="92" t="s">
        <v>130</v>
      </c>
      <c r="S40" s="116">
        <v>22.65</v>
      </c>
      <c r="T40" s="92" t="s">
        <v>131</v>
      </c>
      <c r="U40" s="116">
        <v>21.46</v>
      </c>
      <c r="V40" s="92" t="s">
        <v>192</v>
      </c>
      <c r="W40" s="116">
        <v>19.28</v>
      </c>
      <c r="X40" s="92" t="s">
        <v>201</v>
      </c>
      <c r="Y40" s="116"/>
      <c r="Z40" s="92" t="s">
        <v>228</v>
      </c>
      <c r="AA40" s="116"/>
      <c r="AB40" s="92" t="s">
        <v>132</v>
      </c>
      <c r="AC40" s="116">
        <v>11.34</v>
      </c>
      <c r="AD40" s="92" t="s">
        <v>270</v>
      </c>
      <c r="AE40" s="121"/>
      <c r="AF40" s="92" t="s">
        <v>200</v>
      </c>
      <c r="AG40" s="121"/>
      <c r="AH40" s="92" t="s">
        <v>133</v>
      </c>
      <c r="AI40" s="121">
        <v>7</v>
      </c>
      <c r="AJ40" s="3" t="s">
        <v>134</v>
      </c>
      <c r="AK40" s="11"/>
    </row>
    <row r="41" spans="2:37" s="62" customFormat="1" ht="15.75" x14ac:dyDescent="0.25">
      <c r="B41" s="298">
        <v>30.84</v>
      </c>
      <c r="C41" s="298">
        <v>34.981000000000002</v>
      </c>
      <c r="D41" s="298">
        <v>32.061999999999998</v>
      </c>
      <c r="E41" s="298">
        <v>36.372</v>
      </c>
      <c r="F41" s="298">
        <v>33.299999999999997</v>
      </c>
      <c r="G41" s="298">
        <v>37.795000000000002</v>
      </c>
      <c r="H41" s="298">
        <v>55.8</v>
      </c>
      <c r="I41" s="298">
        <v>63.222000000000001</v>
      </c>
      <c r="J41" s="298">
        <v>57.6</v>
      </c>
      <c r="K41" s="298">
        <v>65.212000000000003</v>
      </c>
      <c r="L41" s="298">
        <v>58.856000000000002</v>
      </c>
      <c r="M41" s="298">
        <v>67.233000000000004</v>
      </c>
      <c r="N41" s="298">
        <v>60.648000000000003</v>
      </c>
      <c r="O41" s="298">
        <v>69.298000000000002</v>
      </c>
      <c r="P41" s="298">
        <v>62.476999999999997</v>
      </c>
      <c r="Q41" s="298">
        <v>71.400999999999996</v>
      </c>
      <c r="R41" s="298">
        <v>64.338999999999999</v>
      </c>
      <c r="S41" s="298">
        <v>73.548000000000002</v>
      </c>
      <c r="T41" s="298">
        <v>66.241</v>
      </c>
      <c r="U41" s="298">
        <v>75.534999999999997</v>
      </c>
      <c r="V41" s="298">
        <v>68.177000000000007</v>
      </c>
      <c r="W41" s="298">
        <v>77.971000000000004</v>
      </c>
      <c r="X41" s="298">
        <v>70.153999999999996</v>
      </c>
      <c r="Y41" s="298">
        <v>80.239999999999995</v>
      </c>
      <c r="Z41" s="298">
        <v>72.167000000000002</v>
      </c>
      <c r="AA41" s="298">
        <v>82.561999999999998</v>
      </c>
      <c r="AB41" s="298">
        <v>74.221000000000004</v>
      </c>
      <c r="AC41" s="298">
        <v>84.921999999999997</v>
      </c>
      <c r="AD41" s="298">
        <v>76.314999999999998</v>
      </c>
      <c r="AE41" s="298">
        <v>87.328000000000003</v>
      </c>
      <c r="AF41" s="298">
        <v>78.451999999999998</v>
      </c>
      <c r="AG41" s="298">
        <v>89.781000000000006</v>
      </c>
      <c r="AH41" s="298">
        <v>80.623999999999995</v>
      </c>
      <c r="AI41" s="298">
        <v>92.287000000000006</v>
      </c>
      <c r="AJ41" s="298">
        <v>82.843000000000004</v>
      </c>
      <c r="AK41" s="298">
        <v>94.85</v>
      </c>
    </row>
    <row r="42" spans="2:37" ht="15.75" x14ac:dyDescent="0.25">
      <c r="B42" s="150">
        <f t="shared" ref="B42:G42" si="7">2*DEGREES(ASIN(12.3981/(B41*$Q$12)))</f>
        <v>16.229543079102736</v>
      </c>
      <c r="C42" s="150">
        <f t="shared" si="7"/>
        <v>14.297594007954356</v>
      </c>
      <c r="D42" s="150">
        <f t="shared" si="7"/>
        <v>15.607044512250337</v>
      </c>
      <c r="E42" s="150">
        <f t="shared" si="7"/>
        <v>13.748108992029511</v>
      </c>
      <c r="F42" s="150">
        <f t="shared" si="7"/>
        <v>15.023405333604927</v>
      </c>
      <c r="G42" s="150">
        <f t="shared" si="7"/>
        <v>13.228128555895541</v>
      </c>
      <c r="H42" s="262">
        <f>2*DEGREES(ASIN(12.3981/(H41*$Q$14)))</f>
        <v>14.165287752228553</v>
      </c>
      <c r="I42" s="262">
        <f>2*DEGREES(ASIN(12.3981/(I41*$Q$14)))</f>
        <v>12.495272241558</v>
      </c>
      <c r="J42" s="262">
        <f>2*DEGREES(ASIN(12.3981/(J41*$Q$14)))</f>
        <v>13.720460042118752</v>
      </c>
      <c r="K42" s="262">
        <f>2*DEGREES(ASIN(12.3981/(K41*$Q$14)))</f>
        <v>12.112519109696422</v>
      </c>
      <c r="L42" s="262">
        <f>2*DEGREES(ASIN(12.3981/(L41*$Q$14)))</f>
        <v>13.426300238221559</v>
      </c>
      <c r="M42" s="152"/>
      <c r="N42" s="151"/>
      <c r="O42" s="152"/>
      <c r="P42" s="151"/>
      <c r="Q42" s="152"/>
      <c r="R42" s="151"/>
      <c r="S42" s="152"/>
      <c r="T42" s="151"/>
      <c r="U42" s="152"/>
      <c r="V42" s="151"/>
      <c r="W42" s="152"/>
      <c r="X42" s="151"/>
      <c r="Y42" s="152"/>
      <c r="Z42" s="151"/>
      <c r="AA42" s="152"/>
      <c r="AB42" s="151"/>
      <c r="AC42" s="152"/>
      <c r="AD42" s="151"/>
      <c r="AE42" s="152"/>
      <c r="AF42" s="151"/>
      <c r="AG42" s="152"/>
      <c r="AH42" s="151"/>
      <c r="AI42" s="152"/>
      <c r="AJ42" s="151"/>
      <c r="AK42" s="152"/>
    </row>
    <row r="43" spans="2:37" s="70" customFormat="1" ht="15.75" x14ac:dyDescent="0.25">
      <c r="B43" s="66">
        <v>4.2859999999999996</v>
      </c>
      <c r="C43" s="66">
        <v>4.6189999999999998</v>
      </c>
      <c r="D43" s="66">
        <v>4.4649999999999999</v>
      </c>
      <c r="E43" s="66">
        <v>4.827</v>
      </c>
      <c r="F43" s="66">
        <v>4.6500000000000004</v>
      </c>
      <c r="G43" s="66">
        <v>5.0410000000000004</v>
      </c>
      <c r="H43" s="66">
        <v>7.8979999999999997</v>
      </c>
      <c r="I43" s="66">
        <v>9.0210000000000008</v>
      </c>
      <c r="J43" s="66">
        <v>8.1449999999999996</v>
      </c>
      <c r="K43" s="66">
        <v>9.3420000000000005</v>
      </c>
      <c r="L43" s="66">
        <v>8.3960000000000008</v>
      </c>
      <c r="M43" s="66">
        <v>9.6709999999999994</v>
      </c>
      <c r="N43" s="66">
        <v>8.6509999999999998</v>
      </c>
      <c r="O43" s="66">
        <v>10.007999999999999</v>
      </c>
      <c r="P43" s="66">
        <v>8.91</v>
      </c>
      <c r="Q43" s="66">
        <v>10.353999999999999</v>
      </c>
      <c r="R43" s="66">
        <v>9.1739999999999995</v>
      </c>
      <c r="S43" s="66">
        <v>10.706</v>
      </c>
      <c r="T43" s="66">
        <v>9.4410000000000007</v>
      </c>
      <c r="U43" s="66">
        <v>11.069000000000001</v>
      </c>
      <c r="V43" s="66">
        <v>9.7119999999999997</v>
      </c>
      <c r="W43" s="66">
        <v>11.44</v>
      </c>
      <c r="X43" s="66">
        <v>9.9870000000000001</v>
      </c>
      <c r="Y43" s="66">
        <v>11.821</v>
      </c>
      <c r="Z43" s="66">
        <v>10.266999999999999</v>
      </c>
      <c r="AA43" s="66">
        <v>12.211</v>
      </c>
      <c r="AB43" s="66">
        <v>10.55</v>
      </c>
      <c r="AC43" s="66">
        <v>12.612</v>
      </c>
      <c r="AD43" s="66">
        <v>10.837</v>
      </c>
      <c r="AE43" s="66">
        <v>13.021000000000001</v>
      </c>
      <c r="AF43" s="66">
        <v>11.129</v>
      </c>
      <c r="AG43" s="66">
        <v>13.445</v>
      </c>
      <c r="AH43" s="66">
        <v>11.425000000000001</v>
      </c>
      <c r="AI43" s="66">
        <v>13.874000000000001</v>
      </c>
      <c r="AJ43" s="66">
        <v>11.725</v>
      </c>
      <c r="AK43" s="66">
        <v>14.313000000000001</v>
      </c>
    </row>
    <row r="44" spans="2:37" ht="15.75" x14ac:dyDescent="0.25">
      <c r="B44" s="146">
        <f t="shared" ref="B44:AK44" si="8">2*DEGREES(ASIN(12.3981/(B43*$Q$11)))</f>
        <v>91.862213294459593</v>
      </c>
      <c r="C44" s="146">
        <f t="shared" si="8"/>
        <v>83.62645014920993</v>
      </c>
      <c r="D44" s="146">
        <f t="shared" si="8"/>
        <v>87.212650281696341</v>
      </c>
      <c r="E44" s="146">
        <f t="shared" si="8"/>
        <v>79.28205962990674</v>
      </c>
      <c r="F44" s="146">
        <f t="shared" si="8"/>
        <v>82.944897270123263</v>
      </c>
      <c r="G44" s="146">
        <f t="shared" si="8"/>
        <v>75.308103357655114</v>
      </c>
      <c r="H44" s="146">
        <f t="shared" si="8"/>
        <v>45.897783418353612</v>
      </c>
      <c r="I44" s="146">
        <f t="shared" si="8"/>
        <v>39.920855130393008</v>
      </c>
      <c r="J44" s="146">
        <f t="shared" si="8"/>
        <v>44.430316217127988</v>
      </c>
      <c r="K44" s="146">
        <f t="shared" si="8"/>
        <v>38.493999873239751</v>
      </c>
      <c r="L44" s="146">
        <f t="shared" si="8"/>
        <v>43.034678217402615</v>
      </c>
      <c r="M44" s="146">
        <f t="shared" si="8"/>
        <v>37.13565480897276</v>
      </c>
      <c r="N44" s="146">
        <f t="shared" si="8"/>
        <v>41.705976519848157</v>
      </c>
      <c r="O44" s="146">
        <f t="shared" si="8"/>
        <v>35.841913435607687</v>
      </c>
      <c r="P44" s="146">
        <f t="shared" si="8"/>
        <v>40.43976086365754</v>
      </c>
      <c r="Q44" s="146">
        <f t="shared" si="8"/>
        <v>34.605665528967734</v>
      </c>
      <c r="R44" s="146">
        <f t="shared" si="8"/>
        <v>39.227520539463391</v>
      </c>
      <c r="S44" s="146">
        <f t="shared" si="8"/>
        <v>33.433821754948909</v>
      </c>
      <c r="T44" s="146">
        <f t="shared" si="8"/>
        <v>38.074710285865443</v>
      </c>
      <c r="U44" s="146">
        <f t="shared" si="8"/>
        <v>32.306820244898638</v>
      </c>
      <c r="V44" s="146">
        <f t="shared" si="8"/>
        <v>36.973193363102332</v>
      </c>
      <c r="W44" s="146">
        <f t="shared" si="8"/>
        <v>31.231881442313288</v>
      </c>
      <c r="X44" s="146">
        <f t="shared" si="8"/>
        <v>35.919845861480823</v>
      </c>
      <c r="Y44" s="146">
        <f t="shared" si="8"/>
        <v>30.20084742566878</v>
      </c>
      <c r="Z44" s="146">
        <f t="shared" si="8"/>
        <v>34.908282174878202</v>
      </c>
      <c r="AA44" s="146">
        <f t="shared" si="8"/>
        <v>29.214442259112268</v>
      </c>
      <c r="AB44" s="146">
        <f t="shared" si="8"/>
        <v>33.943063135244167</v>
      </c>
      <c r="AC44" s="146">
        <f t="shared" si="8"/>
        <v>28.265916020483573</v>
      </c>
      <c r="AD44" s="146">
        <f t="shared" si="8"/>
        <v>33.018019544903545</v>
      </c>
      <c r="AE44" s="146">
        <f t="shared" si="8"/>
        <v>27.360495955045824</v>
      </c>
      <c r="AF44" s="146">
        <f t="shared" si="8"/>
        <v>32.127917834922833</v>
      </c>
      <c r="AG44" s="146">
        <f t="shared" si="8"/>
        <v>26.481690861887174</v>
      </c>
      <c r="AH44" s="146">
        <f t="shared" si="8"/>
        <v>31.273934682231108</v>
      </c>
      <c r="AI44" s="146">
        <f t="shared" si="8"/>
        <v>25.648656510091914</v>
      </c>
      <c r="AJ44" s="146">
        <f t="shared" si="8"/>
        <v>30.454085448469549</v>
      </c>
      <c r="AK44" s="146">
        <f t="shared" si="8"/>
        <v>24.849198339990114</v>
      </c>
    </row>
    <row r="45" spans="2:37" ht="5.0999999999999996" customHeight="1" thickBot="1" x14ac:dyDescent="0.3">
      <c r="B45" s="276"/>
      <c r="C45" s="277"/>
      <c r="D45" s="276"/>
      <c r="E45" s="277"/>
      <c r="F45" s="276"/>
      <c r="G45" s="277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</row>
    <row r="46" spans="2:37" s="37" customFormat="1" ht="12.95" customHeight="1" thickBot="1" x14ac:dyDescent="0.3">
      <c r="B46" s="109">
        <v>87</v>
      </c>
      <c r="C46" s="110">
        <v>223</v>
      </c>
      <c r="D46" s="109">
        <v>88</v>
      </c>
      <c r="E46" s="110">
        <v>226</v>
      </c>
      <c r="F46" s="109">
        <v>89</v>
      </c>
      <c r="G46" s="110">
        <v>227</v>
      </c>
    </row>
    <row r="47" spans="2:37" s="2" customFormat="1" ht="24.95" customHeight="1" x14ac:dyDescent="0.25">
      <c r="B47" s="342" t="s">
        <v>97</v>
      </c>
      <c r="C47" s="343"/>
      <c r="D47" s="342" t="s">
        <v>98</v>
      </c>
      <c r="E47" s="343"/>
      <c r="F47" s="342" t="s">
        <v>99</v>
      </c>
      <c r="G47" s="343"/>
      <c r="I47" s="140"/>
      <c r="J47" s="109">
        <v>58</v>
      </c>
      <c r="K47" s="110">
        <v>140.12</v>
      </c>
      <c r="L47" s="109">
        <v>59</v>
      </c>
      <c r="M47" s="110">
        <v>140.91</v>
      </c>
      <c r="N47" s="109">
        <v>60</v>
      </c>
      <c r="O47" s="110">
        <v>144.24</v>
      </c>
      <c r="P47" s="109">
        <v>61</v>
      </c>
      <c r="Q47" s="110">
        <v>145</v>
      </c>
      <c r="R47" s="109">
        <v>62</v>
      </c>
      <c r="S47" s="110">
        <v>150.36000000000001</v>
      </c>
      <c r="T47" s="109">
        <v>63</v>
      </c>
      <c r="U47" s="110">
        <v>151.96</v>
      </c>
      <c r="V47" s="109">
        <v>64</v>
      </c>
      <c r="W47" s="110">
        <v>157.25</v>
      </c>
      <c r="X47" s="109">
        <v>65</v>
      </c>
      <c r="Y47" s="110">
        <v>158.93</v>
      </c>
      <c r="Z47" s="109">
        <v>66</v>
      </c>
      <c r="AA47" s="110">
        <v>162.5</v>
      </c>
      <c r="AB47" s="109">
        <v>67</v>
      </c>
      <c r="AC47" s="110">
        <v>164.93</v>
      </c>
      <c r="AD47" s="109">
        <v>68</v>
      </c>
      <c r="AE47" s="110">
        <v>167.26</v>
      </c>
      <c r="AF47" s="109">
        <v>69</v>
      </c>
      <c r="AG47" s="110">
        <v>168.93</v>
      </c>
      <c r="AH47" s="109">
        <v>70</v>
      </c>
      <c r="AI47" s="110">
        <v>173.04</v>
      </c>
      <c r="AJ47" s="111">
        <v>71</v>
      </c>
      <c r="AK47" s="112">
        <v>174.47</v>
      </c>
    </row>
    <row r="48" spans="2:37" s="2" customFormat="1" ht="24.95" customHeight="1" x14ac:dyDescent="0.25">
      <c r="B48" s="80" t="s">
        <v>266</v>
      </c>
      <c r="C48" s="46"/>
      <c r="D48" s="80" t="s">
        <v>265</v>
      </c>
      <c r="E48" s="46"/>
      <c r="F48" s="47" t="s">
        <v>285</v>
      </c>
      <c r="G48" s="46"/>
      <c r="I48" s="141" t="s">
        <v>4</v>
      </c>
      <c r="J48" s="342" t="s">
        <v>100</v>
      </c>
      <c r="K48" s="343"/>
      <c r="L48" s="342" t="s">
        <v>101</v>
      </c>
      <c r="M48" s="343"/>
      <c r="N48" s="342" t="s">
        <v>102</v>
      </c>
      <c r="O48" s="343"/>
      <c r="P48" s="342" t="s">
        <v>103</v>
      </c>
      <c r="Q48" s="343"/>
      <c r="R48" s="342" t="s">
        <v>104</v>
      </c>
      <c r="S48" s="343"/>
      <c r="T48" s="342" t="s">
        <v>105</v>
      </c>
      <c r="U48" s="343"/>
      <c r="V48" s="342" t="s">
        <v>106</v>
      </c>
      <c r="W48" s="343"/>
      <c r="X48" s="342" t="s">
        <v>107</v>
      </c>
      <c r="Y48" s="343"/>
      <c r="Z48" s="342" t="s">
        <v>108</v>
      </c>
      <c r="AA48" s="343"/>
      <c r="AB48" s="342" t="s">
        <v>109</v>
      </c>
      <c r="AC48" s="343"/>
      <c r="AD48" s="342" t="s">
        <v>110</v>
      </c>
      <c r="AE48" s="343"/>
      <c r="AF48" s="342" t="s">
        <v>111</v>
      </c>
      <c r="AG48" s="343"/>
      <c r="AH48" s="342" t="s">
        <v>112</v>
      </c>
      <c r="AI48" s="343"/>
      <c r="AJ48" s="344" t="s">
        <v>113</v>
      </c>
      <c r="AK48" s="343"/>
    </row>
    <row r="49" spans="1:37" ht="15.75" x14ac:dyDescent="0.25">
      <c r="B49" s="66">
        <v>85.11</v>
      </c>
      <c r="C49" s="137">
        <v>97.46</v>
      </c>
      <c r="D49" s="66">
        <v>87.418999999999997</v>
      </c>
      <c r="E49" s="137">
        <v>100.11</v>
      </c>
      <c r="F49" s="66">
        <v>89.772999999999996</v>
      </c>
      <c r="G49" s="137">
        <v>102.83</v>
      </c>
      <c r="I49" s="138"/>
      <c r="J49" s="80" t="s">
        <v>221</v>
      </c>
      <c r="K49" s="46"/>
      <c r="L49" s="47" t="s">
        <v>175</v>
      </c>
      <c r="M49" s="46"/>
      <c r="N49" s="80" t="s">
        <v>225</v>
      </c>
      <c r="O49" s="48"/>
      <c r="P49" s="47" t="s">
        <v>176</v>
      </c>
      <c r="Q49" s="48"/>
      <c r="R49" s="80" t="s">
        <v>177</v>
      </c>
      <c r="S49" s="46"/>
      <c r="T49" s="80" t="s">
        <v>178</v>
      </c>
      <c r="U49" s="46"/>
      <c r="V49" s="80" t="s">
        <v>286</v>
      </c>
      <c r="W49" s="46"/>
      <c r="X49" s="80" t="s">
        <v>224</v>
      </c>
      <c r="Y49" s="46"/>
      <c r="Z49" s="47" t="s">
        <v>180</v>
      </c>
      <c r="AA49" s="46"/>
      <c r="AB49" s="80" t="s">
        <v>181</v>
      </c>
      <c r="AC49" s="46"/>
      <c r="AD49" s="80" t="s">
        <v>182</v>
      </c>
      <c r="AE49" s="46"/>
      <c r="AF49" s="80" t="s">
        <v>183</v>
      </c>
      <c r="AG49" s="46"/>
      <c r="AH49" s="47" t="s">
        <v>294</v>
      </c>
      <c r="AI49" s="46"/>
      <c r="AJ49" s="52" t="s">
        <v>223</v>
      </c>
      <c r="AK49" s="46"/>
    </row>
    <row r="50" spans="1:37" ht="16.5" thickBot="1" x14ac:dyDescent="0.3">
      <c r="B50" s="218"/>
      <c r="C50" s="218"/>
      <c r="D50" s="218"/>
      <c r="E50" s="218"/>
      <c r="F50" s="218"/>
      <c r="G50" s="218"/>
      <c r="I50" s="138"/>
      <c r="J50" s="298">
        <v>34.566000000000003</v>
      </c>
      <c r="K50" s="299">
        <v>39.255000000000003</v>
      </c>
      <c r="L50" s="298">
        <v>35.86</v>
      </c>
      <c r="M50" s="299">
        <v>40.741</v>
      </c>
      <c r="N50" s="298">
        <v>37.182000000000002</v>
      </c>
      <c r="O50" s="299">
        <v>42.264000000000003</v>
      </c>
      <c r="P50" s="298">
        <v>38.531999999999996</v>
      </c>
      <c r="Q50" s="299">
        <v>43.817999999999998</v>
      </c>
      <c r="R50" s="298">
        <v>39.911000000000001</v>
      </c>
      <c r="S50" s="299">
        <v>45.405000000000001</v>
      </c>
      <c r="T50" s="298">
        <v>41.32</v>
      </c>
      <c r="U50" s="299">
        <v>47.03</v>
      </c>
      <c r="V50" s="298">
        <v>42.756999999999998</v>
      </c>
      <c r="W50" s="299">
        <v>48.688000000000002</v>
      </c>
      <c r="X50" s="298">
        <v>44.265999999999998</v>
      </c>
      <c r="Y50" s="299">
        <v>50.374000000000002</v>
      </c>
      <c r="Z50" s="298">
        <v>45.723999999999997</v>
      </c>
      <c r="AA50" s="299">
        <v>52.11</v>
      </c>
      <c r="AB50" s="298">
        <v>47.253</v>
      </c>
      <c r="AC50" s="299">
        <v>53.868000000000002</v>
      </c>
      <c r="AD50" s="298">
        <v>48.813000000000002</v>
      </c>
      <c r="AE50" s="299">
        <v>55.671999999999997</v>
      </c>
      <c r="AF50" s="298">
        <v>50.405999999999999</v>
      </c>
      <c r="AG50" s="299">
        <v>57.506</v>
      </c>
      <c r="AH50" s="298">
        <v>52.03</v>
      </c>
      <c r="AI50" s="299">
        <v>59.356000000000002</v>
      </c>
      <c r="AJ50" s="300">
        <v>53.686999999999998</v>
      </c>
      <c r="AK50" s="301">
        <v>61.271999999999998</v>
      </c>
    </row>
    <row r="51" spans="1:37" ht="16.5" thickBot="1" x14ac:dyDescent="0.3">
      <c r="B51" s="66">
        <v>12.029</v>
      </c>
      <c r="C51" s="137">
        <v>14.768000000000001</v>
      </c>
      <c r="D51" s="66">
        <v>12.337999999999999</v>
      </c>
      <c r="E51" s="137">
        <v>15.233000000000001</v>
      </c>
      <c r="F51" s="66">
        <v>12.65</v>
      </c>
      <c r="G51" s="137">
        <v>15.71</v>
      </c>
      <c r="I51" s="138"/>
      <c r="J51" s="263">
        <f t="shared" ref="J51:AK51" si="9">2*DEGREES(ASIN(12.3981/(J50*$Q$14)))</f>
        <v>22.962234914952891</v>
      </c>
      <c r="K51" s="263">
        <f t="shared" si="9"/>
        <v>20.188637351170367</v>
      </c>
      <c r="L51" s="263">
        <f t="shared" si="9"/>
        <v>22.122993263672356</v>
      </c>
      <c r="M51" s="263">
        <f t="shared" si="9"/>
        <v>19.444980516067357</v>
      </c>
      <c r="N51" s="263">
        <f t="shared" si="9"/>
        <v>21.327027456279406</v>
      </c>
      <c r="O51" s="263">
        <f t="shared" si="9"/>
        <v>18.737838391620237</v>
      </c>
      <c r="P51" s="263">
        <f t="shared" si="9"/>
        <v>20.5715325724079</v>
      </c>
      <c r="Q51" s="263">
        <f t="shared" si="9"/>
        <v>18.067635905931663</v>
      </c>
      <c r="R51" s="263">
        <f t="shared" si="9"/>
        <v>19.853415762955255</v>
      </c>
      <c r="S51" s="263">
        <f t="shared" si="9"/>
        <v>17.431126347715299</v>
      </c>
      <c r="T51" s="263">
        <f t="shared" si="9"/>
        <v>19.169916645147634</v>
      </c>
      <c r="U51" s="263">
        <f t="shared" si="9"/>
        <v>16.824393408681455</v>
      </c>
      <c r="V51" s="263">
        <f t="shared" si="9"/>
        <v>18.519873573507603</v>
      </c>
      <c r="W51" s="263">
        <f t="shared" si="9"/>
        <v>16.247522562641649</v>
      </c>
      <c r="X51" s="263">
        <f t="shared" si="9"/>
        <v>17.883272995368603</v>
      </c>
      <c r="Y51" s="263">
        <f t="shared" si="9"/>
        <v>15.700234583369305</v>
      </c>
      <c r="Z51" s="263">
        <f t="shared" si="9"/>
        <v>17.308578883860338</v>
      </c>
      <c r="AA51" s="263">
        <f t="shared" si="9"/>
        <v>15.174061855266</v>
      </c>
      <c r="AB51" s="263">
        <f t="shared" si="9"/>
        <v>16.744423076839233</v>
      </c>
      <c r="AC51" s="263">
        <f t="shared" si="9"/>
        <v>14.676078982691124</v>
      </c>
      <c r="AD51" s="263">
        <f t="shared" si="9"/>
        <v>16.205636037548615</v>
      </c>
      <c r="AE51" s="263">
        <f t="shared" si="9"/>
        <v>14.198023804230321</v>
      </c>
      <c r="AF51" s="263">
        <f t="shared" si="9"/>
        <v>15.690204587962295</v>
      </c>
      <c r="AG51" s="263">
        <f t="shared" si="9"/>
        <v>13.742995731401798</v>
      </c>
      <c r="AH51" s="263">
        <f t="shared" si="9"/>
        <v>15.197530757920376</v>
      </c>
      <c r="AI51" s="263">
        <f t="shared" si="9"/>
        <v>13.312686673540167</v>
      </c>
      <c r="AJ51" s="263">
        <f t="shared" si="9"/>
        <v>14.725831526980304</v>
      </c>
      <c r="AK51" s="263">
        <f t="shared" si="9"/>
        <v>12.894598683660186</v>
      </c>
    </row>
    <row r="52" spans="1:37" ht="16.5" thickBot="1" x14ac:dyDescent="0.3">
      <c r="B52" s="153">
        <f t="shared" ref="B52:G52" si="10">2*DEGREES(ASIN(12.3981/(B51*$Q$11)))</f>
        <v>29.666525572803682</v>
      </c>
      <c r="C52" s="153">
        <f t="shared" si="10"/>
        <v>24.071942193326624</v>
      </c>
      <c r="D52" s="153">
        <f t="shared" si="10"/>
        <v>28.907144136955232</v>
      </c>
      <c r="E52" s="153">
        <f t="shared" si="10"/>
        <v>23.326634665791705</v>
      </c>
      <c r="F52" s="153">
        <f t="shared" si="10"/>
        <v>28.179249733511053</v>
      </c>
      <c r="G52" s="153">
        <f t="shared" si="10"/>
        <v>22.608883501774375</v>
      </c>
      <c r="I52" s="138"/>
      <c r="J52" s="66">
        <v>4.8390000000000004</v>
      </c>
      <c r="K52" s="137">
        <v>5.2610000000000001</v>
      </c>
      <c r="L52" s="66">
        <v>5.0330000000000004</v>
      </c>
      <c r="M52" s="137">
        <v>5.4880000000000004</v>
      </c>
      <c r="N52" s="66">
        <v>5.2290000000000001</v>
      </c>
      <c r="O52" s="137">
        <v>5.7210000000000001</v>
      </c>
      <c r="P52" s="66">
        <v>5.4320000000000004</v>
      </c>
      <c r="Q52" s="137">
        <v>5.96</v>
      </c>
      <c r="R52" s="66">
        <v>5.6349999999999998</v>
      </c>
      <c r="S52" s="137">
        <v>6.2039999999999997</v>
      </c>
      <c r="T52" s="66">
        <v>5.8449999999999998</v>
      </c>
      <c r="U52" s="137">
        <v>6.4550000000000001</v>
      </c>
      <c r="V52" s="66">
        <v>6.056</v>
      </c>
      <c r="W52" s="137">
        <v>6.7119999999999997</v>
      </c>
      <c r="X52" s="66">
        <v>6.2720000000000002</v>
      </c>
      <c r="Y52" s="137">
        <v>6.9770000000000003</v>
      </c>
      <c r="Z52" s="66">
        <v>6.4939999999999998</v>
      </c>
      <c r="AA52" s="137">
        <v>7.2460000000000004</v>
      </c>
      <c r="AB52" s="66">
        <v>6.7190000000000003</v>
      </c>
      <c r="AC52" s="137">
        <v>7.524</v>
      </c>
      <c r="AD52" s="66">
        <v>6.9470000000000001</v>
      </c>
      <c r="AE52" s="137">
        <v>7.8090000000000002</v>
      </c>
      <c r="AF52" s="66">
        <v>7.1790000000000003</v>
      </c>
      <c r="AG52" s="137">
        <v>8.1</v>
      </c>
      <c r="AH52" s="66">
        <v>7.4139999999999997</v>
      </c>
      <c r="AI52" s="137">
        <v>8.4</v>
      </c>
      <c r="AJ52" s="133">
        <v>7.6539999999999999</v>
      </c>
      <c r="AK52" s="136">
        <v>8.7080000000000002</v>
      </c>
    </row>
    <row r="53" spans="1:37" ht="16.5" thickBot="1" x14ac:dyDescent="0.3">
      <c r="I53" s="139"/>
      <c r="J53" s="153">
        <f t="shared" ref="J53:AK53" si="11">2*DEGREES(ASIN(12.3981/(J52*$Q$12)))</f>
        <v>128.21655713556919</v>
      </c>
      <c r="K53" s="153">
        <f t="shared" si="11"/>
        <v>111.67732925455671</v>
      </c>
      <c r="L53" s="242">
        <f t="shared" si="11"/>
        <v>119.75272702810575</v>
      </c>
      <c r="M53" s="242">
        <f t="shared" si="11"/>
        <v>104.97744453886692</v>
      </c>
      <c r="N53" s="242">
        <f t="shared" si="11"/>
        <v>112.71768645744811</v>
      </c>
      <c r="O53" s="153">
        <f t="shared" si="11"/>
        <v>99.092041187620325</v>
      </c>
      <c r="P53" s="242">
        <f t="shared" si="11"/>
        <v>106.53014157750881</v>
      </c>
      <c r="Q53" s="153">
        <f t="shared" si="11"/>
        <v>93.842168702180913</v>
      </c>
      <c r="R53" s="242">
        <f t="shared" si="11"/>
        <v>101.16514119439715</v>
      </c>
      <c r="S53" s="153">
        <f t="shared" si="11"/>
        <v>89.125000759186946</v>
      </c>
      <c r="T53" s="153">
        <f t="shared" si="11"/>
        <v>96.281186279598842</v>
      </c>
      <c r="U53" s="153">
        <f t="shared" si="11"/>
        <v>84.815471514742711</v>
      </c>
      <c r="V53" s="153">
        <f t="shared" si="11"/>
        <v>91.916777683494075</v>
      </c>
      <c r="W53" s="153">
        <f t="shared" si="11"/>
        <v>80.869171903334887</v>
      </c>
      <c r="X53" s="153">
        <f t="shared" si="11"/>
        <v>87.907791332985667</v>
      </c>
      <c r="Y53" s="153">
        <f t="shared" si="11"/>
        <v>77.209615065006446</v>
      </c>
      <c r="Z53" s="153">
        <f t="shared" si="11"/>
        <v>84.188465861083813</v>
      </c>
      <c r="AA53" s="153">
        <f t="shared" si="11"/>
        <v>73.851831397829528</v>
      </c>
      <c r="AB53" s="153">
        <f t="shared" si="11"/>
        <v>80.76748228617231</v>
      </c>
      <c r="AC53" s="153">
        <f t="shared" si="11"/>
        <v>70.702009924628243</v>
      </c>
      <c r="AD53" s="153">
        <f t="shared" si="11"/>
        <v>77.60526549037435</v>
      </c>
      <c r="AE53" s="153">
        <f t="shared" si="11"/>
        <v>67.761708378372688</v>
      </c>
      <c r="AF53" s="153">
        <f t="shared" si="11"/>
        <v>74.657695564581203</v>
      </c>
      <c r="AG53" s="153">
        <f t="shared" si="11"/>
        <v>65.019100334983378</v>
      </c>
      <c r="AH53" s="153">
        <f t="shared" si="11"/>
        <v>71.912631000788593</v>
      </c>
      <c r="AI53" s="153">
        <f t="shared" si="11"/>
        <v>62.429324879611933</v>
      </c>
      <c r="AJ53" s="153">
        <f t="shared" si="11"/>
        <v>69.327174543206169</v>
      </c>
      <c r="AK53" s="153">
        <f t="shared" si="11"/>
        <v>59.988838744216444</v>
      </c>
    </row>
    <row r="54" spans="1:37" ht="5.0999999999999996" customHeight="1" thickBot="1" x14ac:dyDescent="0.3">
      <c r="J54" s="286"/>
      <c r="K54" s="287"/>
      <c r="L54" s="286"/>
      <c r="M54" s="287"/>
      <c r="N54" s="286"/>
      <c r="O54" s="287"/>
      <c r="P54" s="286"/>
      <c r="Q54" s="287"/>
      <c r="R54" s="286"/>
      <c r="S54" s="287"/>
      <c r="T54" s="286"/>
      <c r="U54" s="287"/>
      <c r="V54" s="286"/>
      <c r="W54" s="287"/>
      <c r="X54" s="286"/>
      <c r="Y54" s="287"/>
      <c r="Z54" s="286"/>
      <c r="AA54" s="287"/>
      <c r="AB54" s="286"/>
      <c r="AC54" s="287"/>
      <c r="AD54" s="286"/>
      <c r="AE54" s="287"/>
      <c r="AF54" s="286"/>
      <c r="AG54" s="287"/>
      <c r="AH54" s="286"/>
      <c r="AI54" s="287"/>
      <c r="AJ54" s="286"/>
      <c r="AK54" s="287"/>
    </row>
    <row r="55" spans="1:37" x14ac:dyDescent="0.25">
      <c r="I55" s="49"/>
      <c r="J55" s="95">
        <v>90</v>
      </c>
      <c r="K55" s="96">
        <v>232.04</v>
      </c>
      <c r="L55" s="97">
        <v>91</v>
      </c>
      <c r="M55" s="96">
        <v>231.04</v>
      </c>
      <c r="N55" s="97">
        <v>92</v>
      </c>
      <c r="O55" s="96">
        <v>238.03</v>
      </c>
      <c r="P55" s="97">
        <v>93</v>
      </c>
      <c r="Q55" s="96">
        <v>244</v>
      </c>
      <c r="R55" s="97">
        <v>94</v>
      </c>
      <c r="S55" s="96">
        <v>244</v>
      </c>
      <c r="T55" s="97">
        <v>95</v>
      </c>
      <c r="U55" s="96">
        <v>243</v>
      </c>
      <c r="V55" s="97">
        <v>96</v>
      </c>
      <c r="W55" s="96">
        <v>247</v>
      </c>
      <c r="X55" s="97">
        <v>97</v>
      </c>
      <c r="Y55" s="96">
        <v>247</v>
      </c>
      <c r="Z55" s="97">
        <v>98</v>
      </c>
      <c r="AA55" s="96">
        <v>251</v>
      </c>
      <c r="AB55" s="7">
        <v>99</v>
      </c>
      <c r="AC55" s="55">
        <v>252</v>
      </c>
      <c r="AD55" s="7">
        <v>100</v>
      </c>
      <c r="AE55" s="55">
        <v>257</v>
      </c>
      <c r="AF55" s="7">
        <v>101</v>
      </c>
      <c r="AG55" s="55">
        <v>258</v>
      </c>
      <c r="AH55" s="7">
        <v>102</v>
      </c>
      <c r="AI55" s="55">
        <v>259</v>
      </c>
      <c r="AJ55" s="7">
        <v>103</v>
      </c>
      <c r="AK55" s="55">
        <v>262</v>
      </c>
    </row>
    <row r="56" spans="1:37" s="2" customFormat="1" ht="24.95" customHeight="1" x14ac:dyDescent="0.25">
      <c r="I56" s="50" t="s">
        <v>99</v>
      </c>
      <c r="J56" s="334" t="s">
        <v>127</v>
      </c>
      <c r="K56" s="333"/>
      <c r="L56" s="332" t="s">
        <v>126</v>
      </c>
      <c r="M56" s="333"/>
      <c r="N56" s="332" t="s">
        <v>125</v>
      </c>
      <c r="O56" s="333"/>
      <c r="P56" s="332" t="s">
        <v>124</v>
      </c>
      <c r="Q56" s="333"/>
      <c r="R56" s="332" t="s">
        <v>123</v>
      </c>
      <c r="S56" s="333"/>
      <c r="T56" s="332" t="s">
        <v>122</v>
      </c>
      <c r="U56" s="333"/>
      <c r="V56" s="332" t="s">
        <v>121</v>
      </c>
      <c r="W56" s="333"/>
      <c r="X56" s="332" t="s">
        <v>120</v>
      </c>
      <c r="Y56" s="333"/>
      <c r="Z56" s="332" t="s">
        <v>119</v>
      </c>
      <c r="AA56" s="333"/>
      <c r="AB56" s="329" t="s">
        <v>118</v>
      </c>
      <c r="AC56" s="330"/>
      <c r="AD56" s="331" t="s">
        <v>117</v>
      </c>
      <c r="AE56" s="330"/>
      <c r="AF56" s="331" t="s">
        <v>116</v>
      </c>
      <c r="AG56" s="330"/>
      <c r="AH56" s="331" t="s">
        <v>115</v>
      </c>
      <c r="AI56" s="330"/>
      <c r="AJ56" s="331" t="s">
        <v>114</v>
      </c>
      <c r="AK56" s="330"/>
    </row>
    <row r="57" spans="1:37" x14ac:dyDescent="0.25">
      <c r="I57" s="51"/>
      <c r="J57" s="118" t="s">
        <v>226</v>
      </c>
      <c r="K57" s="116">
        <v>11.72</v>
      </c>
      <c r="L57" s="117" t="s">
        <v>185</v>
      </c>
      <c r="M57" s="116"/>
      <c r="N57" s="117" t="s">
        <v>271</v>
      </c>
      <c r="O57" s="116"/>
      <c r="P57" s="117" t="s">
        <v>186</v>
      </c>
      <c r="Q57" s="116"/>
      <c r="R57" s="117" t="s">
        <v>187</v>
      </c>
      <c r="S57" s="116"/>
      <c r="T57" s="117" t="s">
        <v>188</v>
      </c>
      <c r="U57" s="116"/>
      <c r="V57" s="92" t="s">
        <v>231</v>
      </c>
      <c r="W57" s="116"/>
      <c r="X57" s="117" t="s">
        <v>206</v>
      </c>
      <c r="Y57" s="116"/>
      <c r="Z57" s="117" t="s">
        <v>189</v>
      </c>
      <c r="AA57" s="116"/>
      <c r="AB57" s="56" t="s">
        <v>190</v>
      </c>
      <c r="AC57" s="57"/>
      <c r="AD57" s="58" t="s">
        <v>139</v>
      </c>
      <c r="AE57" s="57"/>
      <c r="AF57" s="58" t="s">
        <v>191</v>
      </c>
      <c r="AG57" s="57"/>
      <c r="AH57" s="58" t="s">
        <v>138</v>
      </c>
      <c r="AI57" s="57"/>
      <c r="AJ57" s="58" t="s">
        <v>137</v>
      </c>
      <c r="AK57" s="57"/>
    </row>
    <row r="58" spans="1:37" ht="15.75" x14ac:dyDescent="0.25">
      <c r="I58" s="51"/>
      <c r="J58" s="298">
        <v>92.174000000000007</v>
      </c>
      <c r="K58" s="298">
        <v>105.59</v>
      </c>
      <c r="L58" s="298">
        <v>94.626999999999995</v>
      </c>
      <c r="M58" s="302">
        <v>108.41</v>
      </c>
      <c r="N58" s="298">
        <v>97.131</v>
      </c>
      <c r="O58" s="302">
        <v>111.28</v>
      </c>
      <c r="P58" s="298">
        <v>99.406999999999996</v>
      </c>
      <c r="Q58" s="302">
        <v>113.72</v>
      </c>
      <c r="R58" s="302">
        <v>101.86</v>
      </c>
      <c r="S58" s="302">
        <v>116.94</v>
      </c>
      <c r="T58" s="302">
        <v>104.43</v>
      </c>
      <c r="U58" s="302">
        <v>120.35</v>
      </c>
      <c r="V58" s="302">
        <v>107.14</v>
      </c>
      <c r="W58" s="302">
        <v>122.73</v>
      </c>
      <c r="X58" s="302">
        <v>109.99</v>
      </c>
      <c r="Y58" s="302">
        <v>126.49</v>
      </c>
      <c r="Z58" s="302">
        <v>113</v>
      </c>
      <c r="AA58" s="302">
        <v>127.79</v>
      </c>
      <c r="AB58" s="16"/>
      <c r="AC58" s="17"/>
      <c r="AD58" s="16"/>
      <c r="AE58" s="17"/>
      <c r="AF58" s="16"/>
      <c r="AG58" s="17"/>
      <c r="AH58" s="16"/>
      <c r="AI58" s="17"/>
      <c r="AJ58" s="16"/>
      <c r="AK58" s="17"/>
    </row>
    <row r="59" spans="1:37" ht="14.25" customHeight="1" x14ac:dyDescent="0.25">
      <c r="I59" s="51"/>
      <c r="J59" s="133"/>
      <c r="K59" s="137"/>
      <c r="L59" s="66"/>
      <c r="M59" s="137"/>
      <c r="N59" s="66"/>
      <c r="O59" s="137"/>
      <c r="P59" s="66"/>
      <c r="Q59" s="137"/>
      <c r="R59" s="66"/>
      <c r="S59" s="137"/>
      <c r="T59" s="66"/>
      <c r="U59" s="137"/>
      <c r="V59" s="66"/>
      <c r="W59" s="137"/>
      <c r="X59" s="66"/>
      <c r="Y59" s="137"/>
      <c r="Z59" s="66"/>
      <c r="AA59" s="137"/>
      <c r="AB59" s="16"/>
      <c r="AC59" s="17"/>
      <c r="AD59" s="16"/>
      <c r="AE59" s="17"/>
      <c r="AF59" s="16"/>
      <c r="AG59" s="17"/>
      <c r="AH59" s="16"/>
      <c r="AI59" s="17"/>
      <c r="AJ59" s="16"/>
      <c r="AK59" s="17"/>
    </row>
    <row r="60" spans="1:37" ht="15.75" x14ac:dyDescent="0.25">
      <c r="I60" s="51"/>
      <c r="J60" s="298">
        <v>12.967000000000001</v>
      </c>
      <c r="K60" s="298">
        <v>16.199000000000002</v>
      </c>
      <c r="L60" s="298">
        <v>13.288</v>
      </c>
      <c r="M60" s="298">
        <v>16.699000000000002</v>
      </c>
      <c r="N60" s="298">
        <v>13.612</v>
      </c>
      <c r="O60" s="298">
        <v>17.216999999999999</v>
      </c>
      <c r="P60" s="298">
        <v>13.942</v>
      </c>
      <c r="Q60" s="298">
        <v>17.747</v>
      </c>
      <c r="R60" s="298">
        <v>14.276</v>
      </c>
      <c r="S60" s="298">
        <v>18.291</v>
      </c>
      <c r="T60" s="298">
        <v>14.615</v>
      </c>
      <c r="U60" s="298">
        <v>18.849</v>
      </c>
      <c r="V60" s="298">
        <v>14.952999999999999</v>
      </c>
      <c r="W60" s="298">
        <v>19.399000000000001</v>
      </c>
      <c r="X60" s="298">
        <v>15.304</v>
      </c>
      <c r="Y60" s="298">
        <v>19.960999999999999</v>
      </c>
      <c r="Z60" s="298">
        <v>15.651999999999999</v>
      </c>
      <c r="AA60" s="298">
        <v>20.556999999999999</v>
      </c>
      <c r="AB60" s="16"/>
      <c r="AC60" s="17"/>
      <c r="AD60" s="16"/>
      <c r="AE60" s="17"/>
      <c r="AF60" s="16"/>
      <c r="AG60" s="17"/>
      <c r="AH60" s="16"/>
      <c r="AI60" s="17"/>
      <c r="AJ60" s="16"/>
      <c r="AK60" s="17"/>
    </row>
    <row r="61" spans="1:37" ht="15.75" x14ac:dyDescent="0.25">
      <c r="I61" s="51"/>
      <c r="J61" s="146">
        <f t="shared" ref="J61:AA61" si="12">2*DEGREES(ASIN(12.3981/(J60*$Q$11)))</f>
        <v>27.476666581530935</v>
      </c>
      <c r="K61" s="146">
        <f t="shared" si="12"/>
        <v>21.917804438645597</v>
      </c>
      <c r="L61" s="146">
        <f t="shared" si="12"/>
        <v>26.800372819792621</v>
      </c>
      <c r="M61" s="146">
        <f t="shared" si="12"/>
        <v>21.253790551199103</v>
      </c>
      <c r="N61" s="146">
        <f t="shared" si="12"/>
        <v>26.150999787826905</v>
      </c>
      <c r="O61" s="146">
        <f t="shared" si="12"/>
        <v>20.607241413543186</v>
      </c>
      <c r="P61" s="146">
        <f t="shared" si="12"/>
        <v>25.521443317357971</v>
      </c>
      <c r="Q61" s="146">
        <f t="shared" si="12"/>
        <v>19.985405174369582</v>
      </c>
      <c r="R61" s="146">
        <f t="shared" si="12"/>
        <v>24.914634533167931</v>
      </c>
      <c r="S61" s="146">
        <f t="shared" si="12"/>
        <v>19.385184553828609</v>
      </c>
      <c r="T61" s="146">
        <f t="shared" si="12"/>
        <v>24.32777857801112</v>
      </c>
      <c r="U61" s="146">
        <f t="shared" si="12"/>
        <v>18.806021319357832</v>
      </c>
      <c r="V61" s="146">
        <f t="shared" si="12"/>
        <v>23.769746842699568</v>
      </c>
      <c r="W61" s="146">
        <f t="shared" si="12"/>
        <v>18.268201504526868</v>
      </c>
      <c r="X61" s="146">
        <f t="shared" si="12"/>
        <v>23.216906005067756</v>
      </c>
      <c r="Y61" s="146">
        <f t="shared" si="12"/>
        <v>17.749646927288225</v>
      </c>
      <c r="Z61" s="146">
        <f t="shared" si="12"/>
        <v>22.693773496641199</v>
      </c>
      <c r="AA61" s="146">
        <f t="shared" si="12"/>
        <v>17.231065278879836</v>
      </c>
      <c r="AB61" s="19"/>
      <c r="AC61" s="20"/>
      <c r="AD61" s="19"/>
      <c r="AE61" s="20"/>
      <c r="AF61" s="19"/>
      <c r="AG61" s="20"/>
      <c r="AH61" s="19"/>
      <c r="AI61" s="20"/>
      <c r="AJ61" s="19"/>
      <c r="AK61" s="20"/>
    </row>
    <row r="62" spans="1:37" ht="16.5" thickBot="1" x14ac:dyDescent="0.3">
      <c r="I62" s="54"/>
      <c r="J62" s="155">
        <f t="shared" ref="J62:AA62" si="13">2*DEGREES(ASIN(12.3981/(J60*$Q$14)))</f>
        <v>64.090948321129261</v>
      </c>
      <c r="K62" s="155">
        <f t="shared" si="13"/>
        <v>50.267050601547297</v>
      </c>
      <c r="L62" s="155">
        <f t="shared" si="13"/>
        <v>62.366186134272681</v>
      </c>
      <c r="M62" s="155">
        <f t="shared" si="13"/>
        <v>48.662578814228219</v>
      </c>
      <c r="N62" s="155">
        <f t="shared" si="13"/>
        <v>60.72248983760911</v>
      </c>
      <c r="O62" s="155">
        <f t="shared" si="13"/>
        <v>47.108350014175585</v>
      </c>
      <c r="P62" s="155">
        <f t="shared" si="13"/>
        <v>59.13999474864373</v>
      </c>
      <c r="Q62" s="155">
        <f t="shared" si="13"/>
        <v>45.6206602642551</v>
      </c>
      <c r="R62" s="155">
        <f t="shared" si="13"/>
        <v>57.624487894474505</v>
      </c>
      <c r="S62" s="155">
        <f t="shared" si="13"/>
        <v>44.191011685690725</v>
      </c>
      <c r="T62" s="155">
        <f t="shared" si="13"/>
        <v>56.167560166504401</v>
      </c>
      <c r="U62" s="155">
        <f t="shared" si="13"/>
        <v>42.817148430523353</v>
      </c>
      <c r="V62" s="155">
        <f t="shared" si="13"/>
        <v>54.78982590269694</v>
      </c>
      <c r="W62" s="155">
        <f t="shared" si="13"/>
        <v>41.54609633503096</v>
      </c>
      <c r="X62" s="155">
        <f t="shared" si="13"/>
        <v>53.431941376256702</v>
      </c>
      <c r="Y62" s="155">
        <f t="shared" si="13"/>
        <v>40.324716813424573</v>
      </c>
      <c r="Z62" s="155">
        <f t="shared" si="13"/>
        <v>52.153215540828668</v>
      </c>
      <c r="AA62" s="155">
        <f t="shared" si="13"/>
        <v>39.10717716463499</v>
      </c>
      <c r="AB62" s="16"/>
      <c r="AC62" s="17"/>
      <c r="AD62" s="16"/>
      <c r="AE62" s="17"/>
      <c r="AF62" s="16"/>
      <c r="AG62" s="17"/>
      <c r="AH62" s="16"/>
      <c r="AI62" s="17"/>
      <c r="AJ62" s="16"/>
      <c r="AK62" s="17"/>
    </row>
    <row r="63" spans="1:37" ht="6.95" customHeight="1" thickBot="1" x14ac:dyDescent="0.3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</row>
    <row r="64" spans="1:37" ht="15.75" thickBot="1" x14ac:dyDescent="0.3">
      <c r="B64" s="7">
        <v>1</v>
      </c>
      <c r="C64" s="8">
        <v>1.008</v>
      </c>
      <c r="AJ64" s="7">
        <v>2</v>
      </c>
      <c r="AK64" s="8">
        <v>4.0030000000000001</v>
      </c>
    </row>
    <row r="65" spans="2:37" ht="24" customHeight="1" thickBot="1" x14ac:dyDescent="0.45">
      <c r="B65" s="340" t="s">
        <v>48</v>
      </c>
      <c r="C65" s="341"/>
      <c r="J65" s="60" t="s">
        <v>209</v>
      </c>
      <c r="K65" s="2"/>
      <c r="L65" s="2"/>
      <c r="M65" s="2"/>
      <c r="N65" s="76" t="s">
        <v>169</v>
      </c>
      <c r="O65" s="77"/>
      <c r="P65" s="77"/>
      <c r="Q65" s="77"/>
      <c r="R65" s="77"/>
      <c r="S65" s="77"/>
      <c r="T65" s="77"/>
      <c r="U65" s="77"/>
      <c r="V65" s="77"/>
      <c r="W65" s="77"/>
      <c r="X65" s="78"/>
      <c r="Y65" s="78"/>
      <c r="Z65" s="78"/>
      <c r="AA65" s="78"/>
      <c r="AB65" s="79"/>
      <c r="AD65" s="75" t="s">
        <v>218</v>
      </c>
      <c r="AJ65" s="340" t="s">
        <v>50</v>
      </c>
      <c r="AK65" s="341"/>
    </row>
    <row r="66" spans="2:37" ht="15.75" thickBot="1" x14ac:dyDescent="0.3">
      <c r="B66" s="3" t="s">
        <v>49</v>
      </c>
      <c r="C66" s="4"/>
      <c r="N66"/>
      <c r="AJ66" s="3" t="s">
        <v>128</v>
      </c>
      <c r="AK66" s="4"/>
    </row>
    <row r="67" spans="2:37" ht="15.75" thickBot="1" x14ac:dyDescent="0.3">
      <c r="B67" s="5"/>
      <c r="C67" s="6"/>
      <c r="P67" s="326" t="s">
        <v>153</v>
      </c>
      <c r="U67" s="9" t="s">
        <v>145</v>
      </c>
      <c r="V67" s="10" t="s">
        <v>154</v>
      </c>
      <c r="AJ67" s="5"/>
      <c r="AK67" s="6"/>
    </row>
    <row r="68" spans="2:37" ht="5.0999999999999996" customHeight="1" thickBot="1" x14ac:dyDescent="0.3">
      <c r="B68" s="276"/>
      <c r="C68" s="277"/>
      <c r="D68" s="281"/>
      <c r="E68" s="281"/>
      <c r="J68" s="281"/>
      <c r="K68" s="281"/>
      <c r="P68" s="5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76"/>
      <c r="AK68" s="277"/>
    </row>
    <row r="69" spans="2:37" ht="15.75" thickBot="1" x14ac:dyDescent="0.3">
      <c r="B69" s="7">
        <v>3</v>
      </c>
      <c r="C69" s="8">
        <v>6.94</v>
      </c>
      <c r="D69" s="86">
        <v>4</v>
      </c>
      <c r="E69" s="83">
        <v>9.01</v>
      </c>
      <c r="J69" s="113" t="s">
        <v>6</v>
      </c>
      <c r="K69" s="114" t="s">
        <v>3</v>
      </c>
      <c r="P69" s="327" t="s">
        <v>220</v>
      </c>
      <c r="U69" s="312">
        <v>300</v>
      </c>
      <c r="V69" s="306" t="s">
        <v>306</v>
      </c>
      <c r="W69" s="10" t="s">
        <v>153</v>
      </c>
      <c r="X69" s="9" t="s">
        <v>145</v>
      </c>
      <c r="Z69" s="82">
        <v>5</v>
      </c>
      <c r="AA69" s="83">
        <v>10.81</v>
      </c>
      <c r="AB69" s="82">
        <v>6</v>
      </c>
      <c r="AC69" s="83">
        <v>12.01</v>
      </c>
      <c r="AD69" s="82">
        <v>7</v>
      </c>
      <c r="AE69" s="83">
        <v>14.01</v>
      </c>
      <c r="AF69" s="82">
        <v>8</v>
      </c>
      <c r="AG69" s="85">
        <v>16</v>
      </c>
      <c r="AH69" s="82">
        <v>9</v>
      </c>
      <c r="AI69" s="85">
        <v>19</v>
      </c>
      <c r="AJ69" s="7">
        <v>10</v>
      </c>
      <c r="AK69" s="8">
        <v>20.178999999999998</v>
      </c>
    </row>
    <row r="70" spans="2:37" ht="24" customHeight="1" thickBot="1" x14ac:dyDescent="0.3">
      <c r="B70" s="331" t="s">
        <v>46</v>
      </c>
      <c r="C70" s="330"/>
      <c r="D70" s="338" t="s">
        <v>47</v>
      </c>
      <c r="E70" s="339"/>
      <c r="F70" s="2"/>
      <c r="G70" s="2"/>
      <c r="H70" s="2"/>
      <c r="I70" s="2"/>
      <c r="J70" s="337" t="s">
        <v>1</v>
      </c>
      <c r="K70" s="339"/>
      <c r="L70" s="2"/>
      <c r="M70" s="2"/>
      <c r="P70" s="328" t="s">
        <v>154</v>
      </c>
      <c r="Q70" s="9" t="s">
        <v>145</v>
      </c>
      <c r="U70" s="313">
        <v>200</v>
      </c>
      <c r="V70" s="307" t="s">
        <v>304</v>
      </c>
      <c r="W70" s="317" t="s">
        <v>140</v>
      </c>
      <c r="X70" s="312">
        <v>190</v>
      </c>
      <c r="Z70" s="337" t="s">
        <v>51</v>
      </c>
      <c r="AA70" s="339"/>
      <c r="AB70" s="337" t="s">
        <v>52</v>
      </c>
      <c r="AC70" s="339"/>
      <c r="AD70" s="337" t="s">
        <v>53</v>
      </c>
      <c r="AE70" s="339"/>
      <c r="AF70" s="337" t="s">
        <v>54</v>
      </c>
      <c r="AG70" s="339"/>
      <c r="AH70" s="337" t="s">
        <v>55</v>
      </c>
      <c r="AI70" s="339"/>
      <c r="AJ70" s="331" t="s">
        <v>56</v>
      </c>
      <c r="AK70" s="330"/>
    </row>
    <row r="71" spans="2:37" ht="16.5" thickBot="1" x14ac:dyDescent="0.3">
      <c r="B71" s="3" t="s">
        <v>129</v>
      </c>
      <c r="C71" s="11">
        <v>0.53400000000000003</v>
      </c>
      <c r="D71" s="12" t="s">
        <v>250</v>
      </c>
      <c r="E71" s="13"/>
      <c r="I71" s="1" t="s">
        <v>31</v>
      </c>
      <c r="J71" s="208" t="s">
        <v>7</v>
      </c>
      <c r="K71" s="209">
        <v>8.8699999999999992</v>
      </c>
      <c r="L71" s="1" t="s">
        <v>8</v>
      </c>
      <c r="P71" s="234" t="s">
        <v>149</v>
      </c>
      <c r="Q71" s="269">
        <v>8.7420000000000009</v>
      </c>
      <c r="U71" s="314">
        <v>160</v>
      </c>
      <c r="V71" s="303" t="s">
        <v>157</v>
      </c>
      <c r="W71" s="62"/>
      <c r="X71" s="322"/>
      <c r="Z71" s="14" t="s">
        <v>57</v>
      </c>
      <c r="AA71" s="13">
        <v>2.34</v>
      </c>
      <c r="AB71" s="14" t="s">
        <v>205</v>
      </c>
      <c r="AC71" s="13"/>
      <c r="AD71" s="14" t="s">
        <v>58</v>
      </c>
      <c r="AE71" s="13"/>
      <c r="AF71" s="14" t="s">
        <v>59</v>
      </c>
      <c r="AG71" s="13"/>
      <c r="AH71" s="14" t="s">
        <v>60</v>
      </c>
      <c r="AI71" s="13"/>
      <c r="AJ71" s="3" t="s">
        <v>61</v>
      </c>
      <c r="AK71" s="11"/>
    </row>
    <row r="72" spans="2:37" ht="15.75" x14ac:dyDescent="0.25">
      <c r="B72" s="66">
        <v>229.59</v>
      </c>
      <c r="C72" s="66"/>
      <c r="D72" s="66">
        <f>12.3981/D9</f>
        <v>112.71</v>
      </c>
      <c r="E72" s="66"/>
      <c r="I72" s="18" t="s">
        <v>210</v>
      </c>
      <c r="J72" s="224" t="s">
        <v>236</v>
      </c>
      <c r="K72" s="225" t="s">
        <v>237</v>
      </c>
      <c r="L72" s="1" t="s">
        <v>212</v>
      </c>
      <c r="P72" s="235" t="s">
        <v>150</v>
      </c>
      <c r="Q72" s="270">
        <v>7.4809999999999999</v>
      </c>
      <c r="S72" s="9" t="s">
        <v>145</v>
      </c>
      <c r="T72" s="231" t="s">
        <v>220</v>
      </c>
      <c r="U72" s="315">
        <v>120</v>
      </c>
      <c r="V72" s="305" t="s">
        <v>307</v>
      </c>
      <c r="W72" s="318" t="s">
        <v>141</v>
      </c>
      <c r="X72" s="323">
        <v>120</v>
      </c>
      <c r="Z72" s="298">
        <f>12.3981/Z9</f>
        <v>67.016756756756749</v>
      </c>
      <c r="AA72" s="299"/>
      <c r="AB72" s="298">
        <f>12.3981/AB9</f>
        <v>43.964893617021282</v>
      </c>
      <c r="AC72" s="299"/>
      <c r="AD72" s="298">
        <f>12.3981/AD9</f>
        <v>31.627806122448977</v>
      </c>
      <c r="AE72" s="299"/>
      <c r="AF72" s="298">
        <f>12.3981/AF9</f>
        <v>23.705736137667301</v>
      </c>
      <c r="AG72" s="299"/>
      <c r="AH72" s="298">
        <f>12.3981/AH9</f>
        <v>18.313293943870011</v>
      </c>
      <c r="AI72" s="299"/>
      <c r="AJ72" s="298">
        <f>12.3981/AJ9</f>
        <v>14.568860164512339</v>
      </c>
      <c r="AK72" s="63"/>
    </row>
    <row r="73" spans="2:37" ht="16.5" thickBot="1" x14ac:dyDescent="0.3">
      <c r="B73" s="151"/>
      <c r="C73" s="152"/>
      <c r="D73" s="175">
        <f>D10</f>
        <v>72.770338878774794</v>
      </c>
      <c r="E73" s="20"/>
      <c r="I73" s="18" t="s">
        <v>33</v>
      </c>
      <c r="J73" s="19" t="s">
        <v>5</v>
      </c>
      <c r="K73" s="20" t="s">
        <v>5</v>
      </c>
      <c r="L73" s="1" t="s">
        <v>32</v>
      </c>
      <c r="P73" s="236" t="s">
        <v>156</v>
      </c>
      <c r="Q73" s="267">
        <v>6.532</v>
      </c>
      <c r="S73" s="268">
        <v>89.8</v>
      </c>
      <c r="T73" s="309" t="s">
        <v>249</v>
      </c>
      <c r="U73" s="220">
        <v>110</v>
      </c>
      <c r="V73" s="220" t="s">
        <v>158</v>
      </c>
      <c r="W73" s="319" t="s">
        <v>142</v>
      </c>
      <c r="X73" s="314">
        <v>110</v>
      </c>
      <c r="Z73" s="175">
        <f>Z10</f>
        <v>41.307518118389893</v>
      </c>
      <c r="AA73" s="180"/>
      <c r="AB73" s="185">
        <f>AB10</f>
        <v>106.1383851072097</v>
      </c>
      <c r="AC73" s="180"/>
      <c r="AD73" s="181">
        <f>AD10</f>
        <v>70.206410527659585</v>
      </c>
      <c r="AE73" s="180"/>
      <c r="AF73" s="181">
        <f>AF10</f>
        <v>51.063778519506997</v>
      </c>
      <c r="AG73" s="180"/>
      <c r="AH73" s="181">
        <f>AH10</f>
        <v>38.898159900885787</v>
      </c>
      <c r="AI73" s="180"/>
      <c r="AJ73" s="169">
        <f>AJ10</f>
        <v>30.72063926442755</v>
      </c>
      <c r="AK73" s="182"/>
    </row>
    <row r="74" spans="2:37" ht="16.5" thickBot="1" x14ac:dyDescent="0.3">
      <c r="B74" s="64"/>
      <c r="C74" s="63"/>
      <c r="D74" s="176">
        <f>D11</f>
        <v>89.568236852747972</v>
      </c>
      <c r="E74" s="17"/>
      <c r="I74" s="18" t="s">
        <v>211</v>
      </c>
      <c r="J74" s="222" t="s">
        <v>234</v>
      </c>
      <c r="K74" s="223" t="s">
        <v>235</v>
      </c>
      <c r="L74" s="1" t="s">
        <v>213</v>
      </c>
      <c r="P74" s="237" t="s">
        <v>147</v>
      </c>
      <c r="Q74" s="267">
        <v>4.0259999999999998</v>
      </c>
      <c r="S74" s="267">
        <v>57.6</v>
      </c>
      <c r="T74" s="310" t="s">
        <v>248</v>
      </c>
      <c r="U74" s="313">
        <v>50</v>
      </c>
      <c r="V74" s="219" t="s">
        <v>155</v>
      </c>
      <c r="W74" s="320" t="s">
        <v>143</v>
      </c>
      <c r="X74" s="314">
        <v>55</v>
      </c>
      <c r="Z74" s="255">
        <f>Z11</f>
        <v>49.524605773762516</v>
      </c>
      <c r="AA74" s="182"/>
      <c r="AB74" s="183">
        <f>AB11</f>
        <v>42.984344971533979</v>
      </c>
      <c r="AC74" s="182"/>
      <c r="AD74" s="184">
        <f>AD11</f>
        <v>33.419739555803112</v>
      </c>
      <c r="AE74" s="182"/>
      <c r="AF74" s="184">
        <f>AF11</f>
        <v>24.890511018018472</v>
      </c>
      <c r="AG74" s="182"/>
      <c r="AH74" s="170">
        <f>AH11</f>
        <v>90.619603626777007</v>
      </c>
      <c r="AI74" s="182"/>
      <c r="AJ74" s="170">
        <f>AJ11</f>
        <v>68.882561937725356</v>
      </c>
      <c r="AK74" s="63"/>
    </row>
    <row r="75" spans="2:37" ht="16.5" thickBot="1" x14ac:dyDescent="0.3">
      <c r="B75" s="177"/>
      <c r="C75" s="178"/>
      <c r="D75" s="186"/>
      <c r="E75" s="6"/>
      <c r="I75" s="18" t="s">
        <v>33</v>
      </c>
      <c r="J75" s="5" t="s">
        <v>5</v>
      </c>
      <c r="K75" s="6" t="s">
        <v>5</v>
      </c>
      <c r="L75" s="61" t="s">
        <v>33</v>
      </c>
      <c r="P75" s="238" t="s">
        <v>2</v>
      </c>
      <c r="Q75" s="267">
        <v>2.8479999999999999</v>
      </c>
      <c r="S75" s="304">
        <v>30.7</v>
      </c>
      <c r="T75" s="311" t="s">
        <v>247</v>
      </c>
      <c r="U75" s="313">
        <v>30</v>
      </c>
      <c r="V75" s="307" t="s">
        <v>303</v>
      </c>
      <c r="W75" s="321" t="s">
        <v>151</v>
      </c>
      <c r="X75" s="324">
        <v>27.5</v>
      </c>
      <c r="Z75" s="173"/>
      <c r="AA75" s="174"/>
      <c r="AB75" s="173"/>
      <c r="AC75" s="174"/>
      <c r="AD75" s="173"/>
      <c r="AE75" s="174"/>
      <c r="AF75" s="173"/>
      <c r="AG75" s="174"/>
      <c r="AH75" s="173"/>
      <c r="AI75" s="174"/>
      <c r="AJ75" s="173"/>
      <c r="AK75" s="174"/>
    </row>
    <row r="76" spans="2:37" ht="5.0999999999999996" customHeight="1" thickBot="1" x14ac:dyDescent="0.3">
      <c r="B76" s="276"/>
      <c r="C76" s="277"/>
      <c r="D76" s="278"/>
      <c r="E76" s="277"/>
      <c r="J76" s="278"/>
      <c r="K76" s="278"/>
      <c r="P76" s="138"/>
      <c r="Q76" s="271"/>
      <c r="U76" s="313"/>
      <c r="V76" s="307"/>
      <c r="Z76" s="276"/>
      <c r="AA76" s="277"/>
      <c r="AB76" s="276"/>
      <c r="AC76" s="277"/>
      <c r="AD76" s="276"/>
      <c r="AE76" s="277"/>
      <c r="AF76" s="276"/>
      <c r="AG76" s="277"/>
      <c r="AH76" s="276"/>
      <c r="AI76" s="278"/>
      <c r="AJ76" s="276"/>
      <c r="AK76" s="277"/>
    </row>
    <row r="77" spans="2:37" ht="16.5" thickBot="1" x14ac:dyDescent="0.3">
      <c r="B77" s="82">
        <v>11</v>
      </c>
      <c r="C77" s="83">
        <v>22.99</v>
      </c>
      <c r="D77" s="82">
        <v>12</v>
      </c>
      <c r="E77" s="83">
        <v>24.31</v>
      </c>
      <c r="F77" s="62"/>
      <c r="G77" s="62"/>
      <c r="H77" s="62"/>
      <c r="I77" s="62"/>
      <c r="J77" s="62"/>
      <c r="K77" s="62"/>
      <c r="L77" s="62"/>
      <c r="M77" s="62"/>
      <c r="P77" s="239" t="s">
        <v>146</v>
      </c>
      <c r="Q77" s="272">
        <v>1.802</v>
      </c>
      <c r="U77" s="316">
        <v>4.03</v>
      </c>
      <c r="V77" s="308" t="s">
        <v>305</v>
      </c>
      <c r="Z77" s="82">
        <v>13</v>
      </c>
      <c r="AA77" s="83">
        <v>25.98</v>
      </c>
      <c r="AB77" s="82">
        <v>14</v>
      </c>
      <c r="AC77" s="83">
        <v>28.09</v>
      </c>
      <c r="AD77" s="82">
        <v>15</v>
      </c>
      <c r="AE77" s="83">
        <v>30.97</v>
      </c>
      <c r="AF77" s="82">
        <v>16</v>
      </c>
      <c r="AG77" s="83">
        <v>32.07</v>
      </c>
      <c r="AH77" s="82">
        <v>17</v>
      </c>
      <c r="AI77" s="84">
        <v>35.450000000000003</v>
      </c>
      <c r="AJ77" s="7">
        <v>18</v>
      </c>
      <c r="AK77" s="8">
        <v>39.950000000000003</v>
      </c>
    </row>
    <row r="78" spans="2:37" ht="24" customHeight="1" thickBot="1" x14ac:dyDescent="0.3">
      <c r="B78" s="337" t="s">
        <v>43</v>
      </c>
      <c r="C78" s="339"/>
      <c r="D78" s="337" t="s">
        <v>44</v>
      </c>
      <c r="E78" s="339"/>
      <c r="F78" s="2"/>
      <c r="G78" s="2"/>
      <c r="H78" s="2"/>
      <c r="I78" s="2"/>
      <c r="J78" s="210"/>
      <c r="K78" s="211" t="s">
        <v>244</v>
      </c>
      <c r="L78" s="210"/>
      <c r="M78" s="2"/>
      <c r="P78" s="240" t="s">
        <v>245</v>
      </c>
      <c r="Q78" s="273">
        <v>1.645</v>
      </c>
      <c r="Y78" s="59"/>
      <c r="Z78" s="337" t="s">
        <v>34</v>
      </c>
      <c r="AA78" s="339"/>
      <c r="AB78" s="337" t="s">
        <v>39</v>
      </c>
      <c r="AC78" s="339"/>
      <c r="AD78" s="337" t="s">
        <v>35</v>
      </c>
      <c r="AE78" s="339"/>
      <c r="AF78" s="337" t="s">
        <v>36</v>
      </c>
      <c r="AG78" s="339"/>
      <c r="AH78" s="337" t="s">
        <v>37</v>
      </c>
      <c r="AI78" s="338"/>
      <c r="AJ78" s="331" t="s">
        <v>38</v>
      </c>
      <c r="AK78" s="330"/>
    </row>
    <row r="79" spans="2:37" ht="15.75" thickBot="1" x14ac:dyDescent="0.3">
      <c r="B79" s="14" t="s">
        <v>45</v>
      </c>
      <c r="C79" s="13">
        <v>0.97</v>
      </c>
      <c r="D79" s="28" t="s">
        <v>251</v>
      </c>
      <c r="E79" s="13"/>
      <c r="J79" s="29"/>
      <c r="K79" s="29"/>
      <c r="L79" s="29"/>
      <c r="P79" s="221" t="s">
        <v>148</v>
      </c>
      <c r="Q79" s="267">
        <v>10.65</v>
      </c>
      <c r="T79" s="25"/>
      <c r="U79" s="26"/>
      <c r="V79" s="26"/>
      <c r="W79" s="26"/>
      <c r="X79" s="27"/>
      <c r="Z79" s="28" t="s">
        <v>272</v>
      </c>
      <c r="AA79" s="13"/>
      <c r="AB79" s="14" t="s">
        <v>260</v>
      </c>
      <c r="AC79" s="13"/>
      <c r="AD79" s="28" t="s">
        <v>273</v>
      </c>
      <c r="AE79" s="13"/>
      <c r="AF79" s="14" t="s">
        <v>40</v>
      </c>
      <c r="AG79" s="13">
        <v>2.0699999999999998</v>
      </c>
      <c r="AH79" s="14" t="s">
        <v>41</v>
      </c>
      <c r="AI79" s="15"/>
      <c r="AJ79" s="3" t="s">
        <v>42</v>
      </c>
      <c r="AK79" s="11"/>
    </row>
    <row r="80" spans="2:37" ht="19.5" thickBot="1" x14ac:dyDescent="0.35">
      <c r="B80" s="298">
        <f>12.3981/B17</f>
        <v>11.909798270893372</v>
      </c>
      <c r="C80" s="298">
        <f>12.3981/C17</f>
        <v>11.619587628865979</v>
      </c>
      <c r="D80" s="66">
        <f>12.3981/D17</f>
        <v>9.8868421052631579</v>
      </c>
      <c r="E80" s="130">
        <f>12.3981/E17</f>
        <v>9.5590593677717806</v>
      </c>
      <c r="F80" s="29"/>
      <c r="G80" s="29"/>
      <c r="H80" s="29"/>
      <c r="I80" s="29"/>
      <c r="J80" s="122"/>
      <c r="K80" s="132" t="s">
        <v>152</v>
      </c>
      <c r="L80" s="122"/>
      <c r="M80" s="29"/>
      <c r="P80" s="241" t="s">
        <v>144</v>
      </c>
      <c r="Q80" s="274">
        <v>25.76</v>
      </c>
      <c r="S80" s="29"/>
      <c r="T80" s="30" t="s">
        <v>214</v>
      </c>
      <c r="U80" s="298">
        <f>+P88</f>
        <v>1.9378086902156924</v>
      </c>
      <c r="V80" s="143" t="s">
        <v>242</v>
      </c>
      <c r="W80" s="67" t="s">
        <v>216</v>
      </c>
      <c r="X80" s="31"/>
      <c r="Y80" s="29"/>
      <c r="Z80" s="66">
        <f>12.3981/Z17</f>
        <v>8.343270524899058</v>
      </c>
      <c r="AA80" s="66">
        <f t="shared" ref="AA80:AK80" si="14">12.3981/AA17</f>
        <v>7.9833226014166128</v>
      </c>
      <c r="AB80" s="66">
        <f t="shared" si="14"/>
        <v>7.1294422081656119</v>
      </c>
      <c r="AC80" s="66">
        <f t="shared" si="14"/>
        <v>6.7675218340611352</v>
      </c>
      <c r="AD80" s="66">
        <f t="shared" si="14"/>
        <v>6.1590163934426227</v>
      </c>
      <c r="AE80" s="66">
        <f t="shared" si="14"/>
        <v>5.7962131837307158</v>
      </c>
      <c r="AF80" s="66">
        <f t="shared" si="14"/>
        <v>5.3741222366710009</v>
      </c>
      <c r="AG80" s="66">
        <f t="shared" si="14"/>
        <v>5.0316964285714283</v>
      </c>
      <c r="AH80" s="66">
        <f t="shared" si="14"/>
        <v>4.7302937809996184</v>
      </c>
      <c r="AI80" s="66">
        <f t="shared" si="14"/>
        <v>4.4042984014209594</v>
      </c>
      <c r="AJ80" s="66">
        <f t="shared" si="14"/>
        <v>4.1927967534663511</v>
      </c>
      <c r="AK80" s="66">
        <f t="shared" si="14"/>
        <v>3.8865517241379308</v>
      </c>
    </row>
    <row r="81" spans="2:37" ht="16.5" thickBot="1" x14ac:dyDescent="0.3">
      <c r="B81" s="169">
        <f>B18</f>
        <v>25.011992548184679</v>
      </c>
      <c r="C81" s="169">
        <f t="shared" ref="C81" si="15">C18</f>
        <v>24.393016471191348</v>
      </c>
      <c r="D81" s="170">
        <f t="shared" ref="D81:E83" si="16">D18</f>
        <v>45.13926834182702</v>
      </c>
      <c r="E81" s="189">
        <f t="shared" si="16"/>
        <v>43.564662965682615</v>
      </c>
      <c r="F81" s="29"/>
      <c r="G81" s="29"/>
      <c r="N81" s="115" t="s">
        <v>229</v>
      </c>
      <c r="T81" s="294" t="s">
        <v>195</v>
      </c>
      <c r="U81" s="297">
        <f>+Q75</f>
        <v>2.8479999999999999</v>
      </c>
      <c r="V81" s="143" t="s">
        <v>242</v>
      </c>
      <c r="W81" s="296">
        <f>2*DEGREES(ASIN((U80/(U81))))</f>
        <v>85.751435871142803</v>
      </c>
      <c r="X81" s="33"/>
      <c r="Z81" s="246">
        <f>Z18</f>
        <v>145.25709858518769</v>
      </c>
      <c r="AA81" s="246">
        <f t="shared" ref="AA81:AK81" si="17">AA18</f>
        <v>131.90688940412386</v>
      </c>
      <c r="AB81" s="246">
        <f t="shared" si="17"/>
        <v>109.28138991325531</v>
      </c>
      <c r="AC81" s="246">
        <f t="shared" si="17"/>
        <v>101.45404586152729</v>
      </c>
      <c r="AD81" s="187">
        <f t="shared" si="17"/>
        <v>89.583451447442087</v>
      </c>
      <c r="AE81" s="187">
        <f t="shared" si="17"/>
        <v>83.062824767506058</v>
      </c>
      <c r="AF81" s="187">
        <f t="shared" si="17"/>
        <v>75.86714417616966</v>
      </c>
      <c r="AG81" s="187">
        <f t="shared" si="17"/>
        <v>70.280136536535849</v>
      </c>
      <c r="AH81" s="187">
        <f t="shared" si="17"/>
        <v>65.517066390895849</v>
      </c>
      <c r="AI81" s="187">
        <f t="shared" si="17"/>
        <v>60.504647875943292</v>
      </c>
      <c r="AJ81" s="187">
        <f t="shared" si="17"/>
        <v>57.320556359408357</v>
      </c>
      <c r="AK81" s="187">
        <f t="shared" si="17"/>
        <v>52.793429088716699</v>
      </c>
    </row>
    <row r="82" spans="2:37" ht="16.5" thickBot="1" x14ac:dyDescent="0.3">
      <c r="B82" s="170">
        <f>B19</f>
        <v>55.076011617762589</v>
      </c>
      <c r="C82" s="171"/>
      <c r="D82" s="172">
        <f t="shared" si="16"/>
        <v>136.35563571484434</v>
      </c>
      <c r="E82" s="172">
        <f t="shared" si="16"/>
        <v>127.67944889254619</v>
      </c>
      <c r="F82" s="29"/>
      <c r="G82" s="29"/>
      <c r="T82" s="34"/>
      <c r="U82" s="35"/>
      <c r="V82" s="35"/>
      <c r="W82" s="35"/>
      <c r="X82" s="36"/>
      <c r="Z82" s="156">
        <f>Z19</f>
        <v>35.322856370754131</v>
      </c>
      <c r="AA82" s="156">
        <f>AA19</f>
        <v>33.752151012662118</v>
      </c>
      <c r="AB82" s="163">
        <f>AB19</f>
        <v>14.895987309960121</v>
      </c>
      <c r="AC82" s="163">
        <f>AC19</f>
        <v>14.135840276706814</v>
      </c>
      <c r="AD82" s="165">
        <f>AD19</f>
        <v>141.0885025765312</v>
      </c>
      <c r="AE82" s="165">
        <f t="shared" ref="AE82:AK82" si="18">AE19</f>
        <v>125.08586547072626</v>
      </c>
      <c r="AF82" s="165">
        <f t="shared" si="18"/>
        <v>110.71957614067067</v>
      </c>
      <c r="AG82" s="165">
        <f t="shared" si="18"/>
        <v>100.76433633971509</v>
      </c>
      <c r="AH82" s="157">
        <f t="shared" si="18"/>
        <v>92.800080948633536</v>
      </c>
      <c r="AI82" s="157">
        <f t="shared" si="18"/>
        <v>84.794184682747556</v>
      </c>
      <c r="AJ82" s="157">
        <f t="shared" si="18"/>
        <v>79.8651364701349</v>
      </c>
      <c r="AK82" s="157">
        <f t="shared" si="18"/>
        <v>73.025520104038151</v>
      </c>
    </row>
    <row r="83" spans="2:37" ht="16.5" thickBot="1" x14ac:dyDescent="0.3">
      <c r="B83" s="173"/>
      <c r="C83" s="174"/>
      <c r="D83" s="190">
        <f t="shared" si="16"/>
        <v>20.71165077962462</v>
      </c>
      <c r="E83" s="169">
        <f t="shared" si="16"/>
        <v>20.017791786709516</v>
      </c>
      <c r="Z83" s="158">
        <v>35.31</v>
      </c>
      <c r="AA83" s="159"/>
      <c r="AB83" s="156">
        <f>AB20</f>
        <v>30.051418891390835</v>
      </c>
      <c r="AC83" s="156">
        <f t="shared" ref="AC83:AG83" si="19">AC20</f>
        <v>28.492718315189325</v>
      </c>
      <c r="AD83" s="156">
        <f t="shared" si="19"/>
        <v>25.883957583387694</v>
      </c>
      <c r="AE83" s="156">
        <f t="shared" si="19"/>
        <v>24.335122803762694</v>
      </c>
      <c r="AF83" s="156">
        <f t="shared" si="19"/>
        <v>22.53882664904252</v>
      </c>
      <c r="AG83" s="156">
        <f t="shared" si="19"/>
        <v>21.085694683559481</v>
      </c>
      <c r="AH83" s="160"/>
      <c r="AI83" s="188"/>
      <c r="AJ83" s="161"/>
      <c r="AK83" s="162"/>
    </row>
    <row r="84" spans="2:37" ht="5.0999999999999996" customHeight="1" thickBot="1" x14ac:dyDescent="0.3">
      <c r="B84" s="279"/>
      <c r="C84" s="280"/>
      <c r="D84" s="279"/>
      <c r="E84" s="280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2"/>
      <c r="AA84" s="280"/>
      <c r="AB84" s="282"/>
      <c r="AC84" s="280"/>
      <c r="AD84" s="282"/>
      <c r="AE84" s="280"/>
      <c r="AF84" s="282"/>
      <c r="AG84" s="280"/>
      <c r="AH84" s="279"/>
      <c r="AI84" s="288"/>
      <c r="AJ84" s="279"/>
      <c r="AK84" s="280"/>
    </row>
    <row r="85" spans="2:37" x14ac:dyDescent="0.25">
      <c r="B85" s="82">
        <v>19</v>
      </c>
      <c r="C85" s="83">
        <v>39.097999999999999</v>
      </c>
      <c r="D85" s="82">
        <v>20</v>
      </c>
      <c r="E85" s="83">
        <v>40.08</v>
      </c>
      <c r="F85" s="82">
        <v>21</v>
      </c>
      <c r="G85" s="83">
        <v>44.96</v>
      </c>
      <c r="H85" s="82">
        <v>22</v>
      </c>
      <c r="I85" s="83">
        <v>47.9</v>
      </c>
      <c r="J85" s="82">
        <v>23</v>
      </c>
      <c r="K85" s="83">
        <v>50.94</v>
      </c>
      <c r="L85" s="82">
        <v>24</v>
      </c>
      <c r="M85" s="83">
        <v>52</v>
      </c>
      <c r="N85" s="82">
        <v>25</v>
      </c>
      <c r="O85" s="83">
        <v>54.94</v>
      </c>
      <c r="P85" s="82">
        <v>26</v>
      </c>
      <c r="Q85" s="83">
        <v>55.85</v>
      </c>
      <c r="R85" s="82">
        <v>27</v>
      </c>
      <c r="S85" s="83">
        <v>58.93</v>
      </c>
      <c r="T85" s="82">
        <v>28</v>
      </c>
      <c r="U85" s="83">
        <v>58.71</v>
      </c>
      <c r="V85" s="82">
        <v>29</v>
      </c>
      <c r="W85" s="83">
        <v>63.55</v>
      </c>
      <c r="X85" s="82">
        <v>30</v>
      </c>
      <c r="Y85" s="83">
        <v>65.37</v>
      </c>
      <c r="Z85" s="82">
        <v>31</v>
      </c>
      <c r="AA85" s="83">
        <v>69.739999999999995</v>
      </c>
      <c r="AB85" s="82">
        <v>32</v>
      </c>
      <c r="AC85" s="83">
        <v>72.59</v>
      </c>
      <c r="AD85" s="82">
        <v>33</v>
      </c>
      <c r="AE85" s="83">
        <v>74.92</v>
      </c>
      <c r="AF85" s="82">
        <v>34</v>
      </c>
      <c r="AG85" s="83">
        <v>78.959999999999994</v>
      </c>
      <c r="AH85" s="82">
        <v>35</v>
      </c>
      <c r="AI85" s="84">
        <v>79.903999999999996</v>
      </c>
      <c r="AJ85" s="7">
        <v>36</v>
      </c>
      <c r="AK85" s="8">
        <v>83.8</v>
      </c>
    </row>
    <row r="86" spans="2:37" ht="24" customHeight="1" x14ac:dyDescent="0.25">
      <c r="B86" s="337" t="s">
        <v>17</v>
      </c>
      <c r="C86" s="339"/>
      <c r="D86" s="337" t="s">
        <v>18</v>
      </c>
      <c r="E86" s="339"/>
      <c r="F86" s="337" t="s">
        <v>19</v>
      </c>
      <c r="G86" s="339"/>
      <c r="H86" s="337" t="s">
        <v>20</v>
      </c>
      <c r="I86" s="339"/>
      <c r="J86" s="337" t="s">
        <v>21</v>
      </c>
      <c r="K86" s="339"/>
      <c r="L86" s="337" t="s">
        <v>22</v>
      </c>
      <c r="M86" s="339"/>
      <c r="N86" s="337" t="s">
        <v>0</v>
      </c>
      <c r="O86" s="339"/>
      <c r="P86" s="337" t="s">
        <v>1</v>
      </c>
      <c r="Q86" s="339"/>
      <c r="R86" s="337" t="s">
        <v>9</v>
      </c>
      <c r="S86" s="339"/>
      <c r="T86" s="337" t="s">
        <v>10</v>
      </c>
      <c r="U86" s="339"/>
      <c r="V86" s="337" t="s">
        <v>11</v>
      </c>
      <c r="W86" s="339"/>
      <c r="X86" s="337" t="s">
        <v>12</v>
      </c>
      <c r="Y86" s="339"/>
      <c r="Z86" s="337" t="s">
        <v>23</v>
      </c>
      <c r="AA86" s="339"/>
      <c r="AB86" s="337" t="s">
        <v>24</v>
      </c>
      <c r="AC86" s="339"/>
      <c r="AD86" s="337" t="s">
        <v>25</v>
      </c>
      <c r="AE86" s="339"/>
      <c r="AF86" s="337" t="s">
        <v>26</v>
      </c>
      <c r="AG86" s="339"/>
      <c r="AH86" s="337" t="s">
        <v>27</v>
      </c>
      <c r="AI86" s="338"/>
      <c r="AJ86" s="331" t="s">
        <v>28</v>
      </c>
      <c r="AK86" s="330"/>
    </row>
    <row r="87" spans="2:37" x14ac:dyDescent="0.25">
      <c r="B87" s="28" t="s">
        <v>296</v>
      </c>
      <c r="C87" s="13"/>
      <c r="D87" s="14" t="s">
        <v>253</v>
      </c>
      <c r="E87" s="13"/>
      <c r="F87" s="28" t="s">
        <v>295</v>
      </c>
      <c r="G87" s="13"/>
      <c r="H87" s="14" t="s">
        <v>30</v>
      </c>
      <c r="I87" s="13">
        <v>4.54</v>
      </c>
      <c r="J87" s="28" t="s">
        <v>274</v>
      </c>
      <c r="K87" s="13"/>
      <c r="L87" s="14" t="s">
        <v>275</v>
      </c>
      <c r="M87" s="13"/>
      <c r="N87" s="28" t="s">
        <v>259</v>
      </c>
      <c r="O87" s="13"/>
      <c r="P87" s="14" t="s">
        <v>193</v>
      </c>
      <c r="Q87" s="13">
        <v>8.8699999999999992</v>
      </c>
      <c r="R87" s="14" t="s">
        <v>14</v>
      </c>
      <c r="S87" s="13">
        <v>8.56</v>
      </c>
      <c r="T87" s="14" t="s">
        <v>13</v>
      </c>
      <c r="U87" s="13">
        <v>8.91</v>
      </c>
      <c r="V87" s="14" t="s">
        <v>15</v>
      </c>
      <c r="W87" s="13">
        <v>8.93</v>
      </c>
      <c r="X87" s="14" t="s">
        <v>16</v>
      </c>
      <c r="Y87" s="13">
        <v>7.13</v>
      </c>
      <c r="Z87" s="14" t="s">
        <v>269</v>
      </c>
      <c r="AA87" s="13"/>
      <c r="AB87" s="28" t="s">
        <v>276</v>
      </c>
      <c r="AC87" s="13"/>
      <c r="AD87" s="14" t="s">
        <v>268</v>
      </c>
      <c r="AE87" s="13"/>
      <c r="AF87" s="14" t="s">
        <v>170</v>
      </c>
      <c r="AG87" s="13"/>
      <c r="AH87" s="14" t="s">
        <v>208</v>
      </c>
      <c r="AI87" s="15"/>
      <c r="AJ87" s="3" t="s">
        <v>29</v>
      </c>
      <c r="AK87" s="11"/>
    </row>
    <row r="88" spans="2:37" ht="15.75" x14ac:dyDescent="0.25">
      <c r="B88" s="298">
        <f>12.3981/B25</f>
        <v>3.7433876811594202</v>
      </c>
      <c r="C88" s="298">
        <f t="shared" ref="C88:AK88" si="20">12.3981/C25</f>
        <v>3.4544719977709666</v>
      </c>
      <c r="D88" s="298">
        <f t="shared" si="20"/>
        <v>3.3599186991869918</v>
      </c>
      <c r="E88" s="298">
        <f t="shared" si="20"/>
        <v>3.0902542372881356</v>
      </c>
      <c r="F88" s="298">
        <f t="shared" si="20"/>
        <v>3.0328033268101757</v>
      </c>
      <c r="G88" s="298">
        <f t="shared" si="20"/>
        <v>2.7798430493273543</v>
      </c>
      <c r="H88" s="298">
        <f t="shared" si="20"/>
        <v>2.7502440106477373</v>
      </c>
      <c r="I88" s="298">
        <f t="shared" si="20"/>
        <v>2.5143175826404378</v>
      </c>
      <c r="J88" s="298">
        <f t="shared" si="20"/>
        <v>2.5051727621741766</v>
      </c>
      <c r="K88" s="298">
        <f t="shared" si="20"/>
        <v>2.2849428676741614</v>
      </c>
      <c r="L88" s="298">
        <f t="shared" si="20"/>
        <v>2.2912770282757347</v>
      </c>
      <c r="M88" s="298">
        <f t="shared" si="20"/>
        <v>2.0816151779717931</v>
      </c>
      <c r="N88" s="298">
        <f t="shared" si="20"/>
        <v>2.1035120461486256</v>
      </c>
      <c r="O88" s="298">
        <f t="shared" si="20"/>
        <v>1.9106333795654185</v>
      </c>
      <c r="P88" s="298">
        <f t="shared" si="20"/>
        <v>1.9378086902156924</v>
      </c>
      <c r="Q88" s="298">
        <f t="shared" si="20"/>
        <v>1.7568513532662602</v>
      </c>
      <c r="R88" s="298">
        <f t="shared" si="20"/>
        <v>1.7905979202772961</v>
      </c>
      <c r="S88" s="298">
        <f t="shared" si="20"/>
        <v>1.6210904811715481</v>
      </c>
      <c r="T88" s="298">
        <f t="shared" si="20"/>
        <v>1.6594967206531923</v>
      </c>
      <c r="U88" s="298">
        <f t="shared" si="20"/>
        <v>1.5004356771148493</v>
      </c>
      <c r="V88" s="298">
        <f t="shared" si="20"/>
        <v>1.5420522388059703</v>
      </c>
      <c r="W88" s="298">
        <f t="shared" si="20"/>
        <v>1.3924191374663073</v>
      </c>
      <c r="X88" s="298">
        <f t="shared" si="20"/>
        <v>1.4366280417149477</v>
      </c>
      <c r="Y88" s="298">
        <f t="shared" si="20"/>
        <v>1.2955172413793103</v>
      </c>
      <c r="Z88" s="298">
        <f t="shared" si="20"/>
        <v>1.341350210970464</v>
      </c>
      <c r="AA88" s="298">
        <f t="shared" si="20"/>
        <v>1.2080385852090032</v>
      </c>
      <c r="AB88" s="298">
        <f t="shared" si="20"/>
        <v>1.255630949969617</v>
      </c>
      <c r="AC88" s="298">
        <f t="shared" si="20"/>
        <v>1.1291530054644807</v>
      </c>
      <c r="AD88" s="298">
        <f t="shared" si="20"/>
        <v>1.1774074074074075</v>
      </c>
      <c r="AE88" s="298">
        <f t="shared" si="20"/>
        <v>1.0574974411463665</v>
      </c>
      <c r="AF88" s="298">
        <f t="shared" si="20"/>
        <v>1.1062817881681091</v>
      </c>
      <c r="AG88" s="298">
        <f t="shared" si="20"/>
        <v>0.99232431567152235</v>
      </c>
      <c r="AH88" s="298">
        <f t="shared" si="20"/>
        <v>1.0412446460065508</v>
      </c>
      <c r="AI88" s="298">
        <f t="shared" si="20"/>
        <v>0.93295959063887424</v>
      </c>
      <c r="AJ88" s="298">
        <f t="shared" si="20"/>
        <v>0.98156123822341856</v>
      </c>
      <c r="AK88" s="298">
        <f t="shared" si="20"/>
        <v>0.87867469879518068</v>
      </c>
    </row>
    <row r="89" spans="2:37" ht="15.75" x14ac:dyDescent="0.25">
      <c r="B89" s="215">
        <f>B26</f>
        <v>136.8083162999929</v>
      </c>
      <c r="C89" s="215">
        <f t="shared" ref="C89:AK89" si="21">C26</f>
        <v>118.19460668426825</v>
      </c>
      <c r="D89" s="215">
        <f t="shared" si="21"/>
        <v>113.1390742061139</v>
      </c>
      <c r="E89" s="191">
        <f t="shared" si="21"/>
        <v>100.27312473338232</v>
      </c>
      <c r="F89" s="191">
        <f t="shared" si="21"/>
        <v>97.754855357315677</v>
      </c>
      <c r="G89" s="191">
        <f t="shared" si="21"/>
        <v>87.335076039741764</v>
      </c>
      <c r="H89" s="191">
        <f t="shared" si="21"/>
        <v>86.175981818713254</v>
      </c>
      <c r="I89" s="191">
        <f t="shared" si="21"/>
        <v>77.293933075629852</v>
      </c>
      <c r="J89" s="191">
        <f t="shared" si="21"/>
        <v>76.961047787474584</v>
      </c>
      <c r="K89" s="191">
        <f t="shared" si="21"/>
        <v>69.158647447254808</v>
      </c>
      <c r="L89" s="191">
        <f t="shared" si="21"/>
        <v>69.377763724619172</v>
      </c>
      <c r="M89" s="191">
        <f t="shared" si="21"/>
        <v>62.268221949617434</v>
      </c>
      <c r="N89" s="191">
        <f t="shared" si="21"/>
        <v>62.997757560608662</v>
      </c>
      <c r="O89" s="191">
        <f t="shared" si="21"/>
        <v>56.663183731441599</v>
      </c>
      <c r="P89" s="191">
        <f t="shared" si="21"/>
        <v>57.54376429033735</v>
      </c>
      <c r="Q89" s="191">
        <f t="shared" si="21"/>
        <v>51.745816414680604</v>
      </c>
      <c r="R89" s="191">
        <f t="shared" si="21"/>
        <v>52.815783738100407</v>
      </c>
      <c r="S89" s="191">
        <f t="shared" si="21"/>
        <v>47.488566351606124</v>
      </c>
      <c r="T89" s="191">
        <f t="shared" si="21"/>
        <v>48.685581186086765</v>
      </c>
      <c r="U89" s="191">
        <f t="shared" si="21"/>
        <v>43.762787529356984</v>
      </c>
      <c r="V89" s="191">
        <f t="shared" si="21"/>
        <v>45.042171360890471</v>
      </c>
      <c r="W89" s="191">
        <f t="shared" si="21"/>
        <v>40.46820329176645</v>
      </c>
      <c r="X89" s="191">
        <f t="shared" si="21"/>
        <v>41.812213345242249</v>
      </c>
      <c r="Y89" s="191">
        <f t="shared" si="21"/>
        <v>37.542142648594798</v>
      </c>
      <c r="Z89" s="191">
        <f t="shared" si="21"/>
        <v>38.922825092792891</v>
      </c>
      <c r="AA89" s="191">
        <f t="shared" si="21"/>
        <v>34.922325033159041</v>
      </c>
      <c r="AB89" s="191">
        <f t="shared" si="21"/>
        <v>36.345191216689116</v>
      </c>
      <c r="AC89" s="191">
        <f t="shared" si="21"/>
        <v>32.575945772830231</v>
      </c>
      <c r="AD89" s="191">
        <f t="shared" si="21"/>
        <v>34.009492388576277</v>
      </c>
      <c r="AE89" s="191">
        <f t="shared" si="21"/>
        <v>30.456745975716608</v>
      </c>
      <c r="AF89" s="191">
        <f t="shared" si="21"/>
        <v>31.898326348437962</v>
      </c>
      <c r="AG89" s="191">
        <f t="shared" si="21"/>
        <v>28.538505711252618</v>
      </c>
      <c r="AH89" s="191">
        <f t="shared" si="21"/>
        <v>29.977581265901879</v>
      </c>
      <c r="AI89" s="191">
        <f t="shared" si="21"/>
        <v>26.798318496984702</v>
      </c>
      <c r="AJ89" s="191">
        <f t="shared" si="21"/>
        <v>28.222515634020123</v>
      </c>
      <c r="AK89" s="191">
        <f t="shared" si="21"/>
        <v>25.212541482334455</v>
      </c>
    </row>
    <row r="90" spans="2:37" ht="16.5" thickBot="1" x14ac:dyDescent="0.3">
      <c r="B90" s="217">
        <f>B27</f>
        <v>60.051081952118402</v>
      </c>
      <c r="C90" s="63"/>
      <c r="D90" s="298">
        <f>12.3981/D27</f>
        <v>36.358064516129026</v>
      </c>
      <c r="E90" s="298">
        <f t="shared" ref="E90:AK90" si="22">12.3981/E27</f>
        <v>35.936521739130434</v>
      </c>
      <c r="F90" s="298">
        <f t="shared" si="22"/>
        <v>31.387594936708858</v>
      </c>
      <c r="G90" s="298">
        <f t="shared" si="22"/>
        <v>30.995249999999999</v>
      </c>
      <c r="H90" s="298">
        <f t="shared" si="22"/>
        <v>27.42942477876106</v>
      </c>
      <c r="I90" s="298">
        <f t="shared" si="22"/>
        <v>27.070087336244541</v>
      </c>
      <c r="J90" s="298">
        <f t="shared" si="22"/>
        <v>24.262426614481406</v>
      </c>
      <c r="K90" s="298">
        <f t="shared" si="22"/>
        <v>23.888439306358379</v>
      </c>
      <c r="L90" s="298">
        <f t="shared" si="22"/>
        <v>21.637172774869111</v>
      </c>
      <c r="M90" s="298">
        <f t="shared" si="22"/>
        <v>21.266037735849057</v>
      </c>
      <c r="N90" s="298">
        <f t="shared" si="22"/>
        <v>19.463265306122448</v>
      </c>
      <c r="O90" s="298">
        <f t="shared" si="22"/>
        <v>19.103389830508473</v>
      </c>
      <c r="P90" s="298">
        <f t="shared" si="22"/>
        <v>17.585957446808511</v>
      </c>
      <c r="Q90" s="298">
        <f t="shared" si="22"/>
        <v>17.267548746518106</v>
      </c>
      <c r="R90" s="298">
        <f t="shared" si="22"/>
        <v>15.97693298969072</v>
      </c>
      <c r="S90" s="298">
        <f t="shared" si="22"/>
        <v>15.67395701643489</v>
      </c>
      <c r="T90" s="298">
        <f t="shared" si="22"/>
        <v>14.568860164512339</v>
      </c>
      <c r="U90" s="298">
        <f t="shared" si="22"/>
        <v>14.267088607594935</v>
      </c>
      <c r="V90" s="298">
        <f t="shared" si="22"/>
        <v>13.331290322580644</v>
      </c>
      <c r="W90" s="298">
        <f t="shared" si="22"/>
        <v>13.050631578947369</v>
      </c>
      <c r="X90" s="298">
        <f t="shared" si="22"/>
        <v>12.251086956521739</v>
      </c>
      <c r="Y90" s="298">
        <f t="shared" si="22"/>
        <v>11.886960690316394</v>
      </c>
      <c r="Z90" s="298">
        <f t="shared" si="22"/>
        <v>11.291530054644808</v>
      </c>
      <c r="AA90" s="298">
        <f t="shared" si="22"/>
        <v>11.020533333333333</v>
      </c>
      <c r="AB90" s="298">
        <f t="shared" si="22"/>
        <v>10.436111111111112</v>
      </c>
      <c r="AC90" s="298">
        <f t="shared" si="22"/>
        <v>10.179064039408868</v>
      </c>
      <c r="AD90" s="298">
        <f t="shared" si="22"/>
        <v>9.6709048361934471</v>
      </c>
      <c r="AE90" s="298">
        <f t="shared" si="22"/>
        <v>9.4138952164009115</v>
      </c>
      <c r="AF90" s="298">
        <f t="shared" si="22"/>
        <v>8.9906453952139227</v>
      </c>
      <c r="AG90" s="298">
        <f t="shared" si="22"/>
        <v>8.7372093023255815</v>
      </c>
      <c r="AH90" s="298">
        <f t="shared" si="22"/>
        <v>8.3770945945945936</v>
      </c>
      <c r="AI90" s="298">
        <f t="shared" si="22"/>
        <v>8.1245740498034067</v>
      </c>
      <c r="AJ90" s="298">
        <f t="shared" si="22"/>
        <v>7.8172131147540975</v>
      </c>
      <c r="AK90" s="298">
        <f t="shared" si="22"/>
        <v>7.5783007334963326</v>
      </c>
    </row>
    <row r="91" spans="2:37" ht="16.5" thickBot="1" x14ac:dyDescent="0.3">
      <c r="B91" s="147"/>
      <c r="C91" s="148"/>
      <c r="D91" s="232">
        <f>D28</f>
        <v>82.760875327001884</v>
      </c>
      <c r="E91" s="232">
        <f t="shared" ref="E91:AK91" si="23">E28</f>
        <v>81.595564785292325</v>
      </c>
      <c r="F91" s="232">
        <f t="shared" si="23"/>
        <v>69.595810283631536</v>
      </c>
      <c r="G91" s="232">
        <f t="shared" si="23"/>
        <v>68.603322385173811</v>
      </c>
      <c r="H91" s="232">
        <f t="shared" si="23"/>
        <v>59.830282716158287</v>
      </c>
      <c r="I91" s="232">
        <f t="shared" si="23"/>
        <v>58.968383647214964</v>
      </c>
      <c r="J91" s="232">
        <f t="shared" si="23"/>
        <v>52.352645839134254</v>
      </c>
      <c r="K91" s="232">
        <f t="shared" si="23"/>
        <v>51.486005979506494</v>
      </c>
      <c r="L91" s="232">
        <f t="shared" si="23"/>
        <v>46.33283846358956</v>
      </c>
      <c r="M91" s="232">
        <f t="shared" si="23"/>
        <v>45.493075137013626</v>
      </c>
      <c r="N91" s="232">
        <f t="shared" si="23"/>
        <v>41.44933550753052</v>
      </c>
      <c r="O91" s="232">
        <f t="shared" si="23"/>
        <v>40.648718218548538</v>
      </c>
      <c r="P91" s="232">
        <f t="shared" si="23"/>
        <v>37.294969944529299</v>
      </c>
      <c r="Q91" s="232">
        <f t="shared" si="23"/>
        <v>36.595531366096203</v>
      </c>
      <c r="R91" s="232">
        <f t="shared" si="23"/>
        <v>33.774550722297136</v>
      </c>
      <c r="S91" s="232">
        <f t="shared" si="23"/>
        <v>33.115430120672507</v>
      </c>
      <c r="T91" s="232">
        <f t="shared" si="23"/>
        <v>30.72063926442755</v>
      </c>
      <c r="U91" s="232">
        <f t="shared" si="23"/>
        <v>30.069117666252055</v>
      </c>
      <c r="V91" s="232">
        <f t="shared" si="23"/>
        <v>28.054943369342116</v>
      </c>
      <c r="W91" s="232">
        <f t="shared" si="23"/>
        <v>27.45261502844162</v>
      </c>
      <c r="X91" s="232">
        <f t="shared" si="23"/>
        <v>25.740862061569906</v>
      </c>
      <c r="Y91" s="232">
        <f t="shared" si="23"/>
        <v>24.963256745181919</v>
      </c>
      <c r="Z91" s="232">
        <f t="shared" si="23"/>
        <v>23.694186626449135</v>
      </c>
      <c r="AA91" s="232">
        <f t="shared" si="23"/>
        <v>23.11758278569523</v>
      </c>
      <c r="AB91" s="232">
        <f t="shared" si="23"/>
        <v>21.876094969948834</v>
      </c>
      <c r="AC91" s="232">
        <f t="shared" si="23"/>
        <v>21.33088093930451</v>
      </c>
      <c r="AD91" s="232">
        <f t="shared" si="23"/>
        <v>20.254464525008217</v>
      </c>
      <c r="AE91" s="232">
        <f t="shared" si="23"/>
        <v>19.710742850261536</v>
      </c>
      <c r="AF91" s="232">
        <f t="shared" si="23"/>
        <v>18.81629826048389</v>
      </c>
      <c r="AG91" s="232">
        <f t="shared" si="23"/>
        <v>18.281274097215331</v>
      </c>
      <c r="AH91" s="232">
        <f t="shared" si="23"/>
        <v>17.521730503311108</v>
      </c>
      <c r="AI91" s="232">
        <f t="shared" si="23"/>
        <v>16.989585851980664</v>
      </c>
      <c r="AJ91" s="164">
        <f t="shared" si="23"/>
        <v>126.81513063902682</v>
      </c>
      <c r="AK91" s="164">
        <f t="shared" si="23"/>
        <v>120.1970905406593</v>
      </c>
    </row>
    <row r="92" spans="2:37" ht="5.0999999999999996" customHeight="1" thickBot="1" x14ac:dyDescent="0.3">
      <c r="B92" s="283"/>
      <c r="C92" s="284"/>
      <c r="D92" s="283"/>
      <c r="E92" s="284"/>
      <c r="F92" s="283"/>
      <c r="G92" s="284"/>
      <c r="H92" s="283"/>
      <c r="I92" s="284"/>
      <c r="J92" s="283"/>
      <c r="K92" s="284"/>
      <c r="L92" s="283"/>
      <c r="M92" s="284"/>
      <c r="N92" s="283"/>
      <c r="O92" s="284"/>
      <c r="P92" s="283"/>
      <c r="Q92" s="284"/>
      <c r="R92" s="283"/>
      <c r="S92" s="284"/>
      <c r="T92" s="283"/>
      <c r="U92" s="284"/>
      <c r="V92" s="283"/>
      <c r="W92" s="284"/>
      <c r="X92" s="283"/>
      <c r="Y92" s="284"/>
      <c r="Z92" s="283"/>
      <c r="AA92" s="284"/>
      <c r="AB92" s="283"/>
      <c r="AC92" s="284"/>
      <c r="AD92" s="283"/>
      <c r="AE92" s="284"/>
      <c r="AF92" s="283"/>
      <c r="AG92" s="284"/>
      <c r="AH92" s="283"/>
      <c r="AI92" s="285"/>
      <c r="AJ92" s="283"/>
      <c r="AK92" s="284"/>
    </row>
    <row r="93" spans="2:37" x14ac:dyDescent="0.25">
      <c r="B93" s="82">
        <v>37</v>
      </c>
      <c r="C93" s="87">
        <v>85.47</v>
      </c>
      <c r="D93" s="88">
        <v>38</v>
      </c>
      <c r="E93" s="89">
        <v>87.62</v>
      </c>
      <c r="F93" s="90">
        <v>39</v>
      </c>
      <c r="G93" s="89">
        <v>88.91</v>
      </c>
      <c r="H93" s="90">
        <v>40</v>
      </c>
      <c r="I93" s="89">
        <v>91.22</v>
      </c>
      <c r="J93" s="90">
        <v>41</v>
      </c>
      <c r="K93" s="89">
        <v>92.91</v>
      </c>
      <c r="L93" s="90">
        <v>42</v>
      </c>
      <c r="M93" s="89">
        <v>95.94</v>
      </c>
      <c r="N93" s="90">
        <v>43</v>
      </c>
      <c r="O93" s="89">
        <v>98</v>
      </c>
      <c r="P93" s="90">
        <v>44</v>
      </c>
      <c r="Q93" s="91">
        <v>101.07</v>
      </c>
      <c r="R93" s="90">
        <v>45</v>
      </c>
      <c r="S93" s="91">
        <v>102.91</v>
      </c>
      <c r="T93" s="90">
        <v>46</v>
      </c>
      <c r="U93" s="91">
        <v>106.42</v>
      </c>
      <c r="V93" s="90">
        <v>47</v>
      </c>
      <c r="W93" s="91">
        <v>107.87</v>
      </c>
      <c r="X93" s="90">
        <v>48</v>
      </c>
      <c r="Y93" s="91">
        <v>112.41</v>
      </c>
      <c r="Z93" s="90">
        <v>49</v>
      </c>
      <c r="AA93" s="91">
        <v>114.82</v>
      </c>
      <c r="AB93" s="90">
        <v>50</v>
      </c>
      <c r="AC93" s="91">
        <v>118.71</v>
      </c>
      <c r="AD93" s="90">
        <v>51</v>
      </c>
      <c r="AE93" s="91">
        <v>121.76</v>
      </c>
      <c r="AF93" s="92">
        <v>52</v>
      </c>
      <c r="AG93" s="93">
        <v>127.6</v>
      </c>
      <c r="AH93" s="92">
        <v>53</v>
      </c>
      <c r="AI93" s="94">
        <v>126.9</v>
      </c>
      <c r="AJ93" s="7">
        <v>54</v>
      </c>
      <c r="AK93" s="44">
        <v>131.29</v>
      </c>
    </row>
    <row r="94" spans="2:37" ht="24" customHeight="1" x14ac:dyDescent="0.25">
      <c r="B94" s="337" t="s">
        <v>62</v>
      </c>
      <c r="C94" s="339"/>
      <c r="D94" s="338" t="s">
        <v>67</v>
      </c>
      <c r="E94" s="339"/>
      <c r="F94" s="337" t="s">
        <v>68</v>
      </c>
      <c r="G94" s="339"/>
      <c r="H94" s="337" t="s">
        <v>69</v>
      </c>
      <c r="I94" s="339"/>
      <c r="J94" s="337" t="s">
        <v>70</v>
      </c>
      <c r="K94" s="339"/>
      <c r="L94" s="337" t="s">
        <v>71</v>
      </c>
      <c r="M94" s="339"/>
      <c r="N94" s="337" t="s">
        <v>72</v>
      </c>
      <c r="O94" s="339"/>
      <c r="P94" s="337" t="s">
        <v>73</v>
      </c>
      <c r="Q94" s="339"/>
      <c r="R94" s="337" t="s">
        <v>74</v>
      </c>
      <c r="S94" s="339"/>
      <c r="T94" s="337" t="s">
        <v>75</v>
      </c>
      <c r="U94" s="339"/>
      <c r="V94" s="337" t="s">
        <v>76</v>
      </c>
      <c r="W94" s="339"/>
      <c r="X94" s="337" t="s">
        <v>77</v>
      </c>
      <c r="Y94" s="339"/>
      <c r="Z94" s="337" t="s">
        <v>78</v>
      </c>
      <c r="AA94" s="339"/>
      <c r="AB94" s="337" t="s">
        <v>79</v>
      </c>
      <c r="AC94" s="339"/>
      <c r="AD94" s="337" t="s">
        <v>80</v>
      </c>
      <c r="AE94" s="339"/>
      <c r="AF94" s="332" t="s">
        <v>81</v>
      </c>
      <c r="AG94" s="333"/>
      <c r="AH94" s="332" t="s">
        <v>82</v>
      </c>
      <c r="AI94" s="334"/>
      <c r="AJ94" s="331" t="s">
        <v>83</v>
      </c>
      <c r="AK94" s="330"/>
    </row>
    <row r="95" spans="2:37" x14ac:dyDescent="0.25">
      <c r="B95" s="14" t="s">
        <v>277</v>
      </c>
      <c r="C95" s="13"/>
      <c r="D95" s="24" t="s">
        <v>278</v>
      </c>
      <c r="E95" s="13"/>
      <c r="F95" s="14" t="s">
        <v>207</v>
      </c>
      <c r="G95" s="13"/>
      <c r="H95" s="28" t="s">
        <v>279</v>
      </c>
      <c r="I95" s="13"/>
      <c r="J95" s="14" t="s">
        <v>196</v>
      </c>
      <c r="K95" s="13"/>
      <c r="L95" s="28" t="s">
        <v>171</v>
      </c>
      <c r="M95" s="13"/>
      <c r="N95" s="28" t="s">
        <v>297</v>
      </c>
      <c r="O95" s="45"/>
      <c r="P95" s="28" t="s">
        <v>197</v>
      </c>
      <c r="Q95" s="45"/>
      <c r="R95" s="28" t="s">
        <v>280</v>
      </c>
      <c r="S95" s="13"/>
      <c r="T95" s="28" t="s">
        <v>298</v>
      </c>
      <c r="U95" s="13"/>
      <c r="V95" s="14" t="s">
        <v>159</v>
      </c>
      <c r="W95" s="13">
        <v>10.55</v>
      </c>
      <c r="X95" s="14" t="s">
        <v>172</v>
      </c>
      <c r="Y95" s="13"/>
      <c r="Z95" s="14" t="s">
        <v>160</v>
      </c>
      <c r="AA95" s="13">
        <v>7.31</v>
      </c>
      <c r="AB95" s="14" t="s">
        <v>161</v>
      </c>
      <c r="AC95" s="13">
        <v>7.29</v>
      </c>
      <c r="AD95" s="28" t="s">
        <v>199</v>
      </c>
      <c r="AE95" s="13"/>
      <c r="AF95" s="92" t="s">
        <v>162</v>
      </c>
      <c r="AG95" s="116">
        <v>6.23</v>
      </c>
      <c r="AH95" s="92" t="s">
        <v>163</v>
      </c>
      <c r="AI95" s="120">
        <v>4.93</v>
      </c>
      <c r="AJ95" s="3" t="s">
        <v>164</v>
      </c>
      <c r="AK95" s="11"/>
    </row>
    <row r="96" spans="2:37" ht="15.75" x14ac:dyDescent="0.25">
      <c r="B96" s="298">
        <f>12.3981/B33</f>
        <v>0.92709937934644437</v>
      </c>
      <c r="C96" s="298">
        <f t="shared" ref="C96:AK96" si="24">12.3981/C33</f>
        <v>0.8288054014305769</v>
      </c>
      <c r="D96" s="298">
        <f t="shared" si="24"/>
        <v>0.87681046676096175</v>
      </c>
      <c r="E96" s="298">
        <f t="shared" si="24"/>
        <v>0.7830543800922124</v>
      </c>
      <c r="F96" s="298">
        <f t="shared" si="24"/>
        <v>0.83035965441028736</v>
      </c>
      <c r="G96" s="298">
        <f t="shared" si="24"/>
        <v>0.74084852106363908</v>
      </c>
      <c r="H96" s="298">
        <f t="shared" si="24"/>
        <v>0.78748094512195121</v>
      </c>
      <c r="I96" s="298">
        <f t="shared" si="24"/>
        <v>0.70184545711859614</v>
      </c>
      <c r="J96" s="298">
        <f>12.3981/J33</f>
        <v>0.74772932874977383</v>
      </c>
      <c r="K96" s="298">
        <f t="shared" si="24"/>
        <v>0.6658843117245824</v>
      </c>
      <c r="L96" s="298">
        <f t="shared" si="24"/>
        <v>0.7108594690671407</v>
      </c>
      <c r="M96" s="298">
        <f t="shared" si="24"/>
        <v>0.63239479724560055</v>
      </c>
      <c r="N96" s="298">
        <f t="shared" si="24"/>
        <v>0.6765675306957708</v>
      </c>
      <c r="O96" s="298">
        <f t="shared" si="24"/>
        <v>0.60141159349987872</v>
      </c>
      <c r="P96" s="298">
        <f t="shared" si="24"/>
        <v>0.64462642333489306</v>
      </c>
      <c r="Q96" s="298">
        <f t="shared" si="24"/>
        <v>0.57258116658199787</v>
      </c>
      <c r="R96" s="298">
        <f t="shared" si="24"/>
        <v>0.61483263079593353</v>
      </c>
      <c r="S96" s="298">
        <f t="shared" si="24"/>
        <v>0.5456910211267606</v>
      </c>
      <c r="T96" s="298">
        <f t="shared" si="24"/>
        <v>0.58700345627574457</v>
      </c>
      <c r="U96" s="298">
        <f t="shared" si="24"/>
        <v>0.52060046189376441</v>
      </c>
      <c r="V96" s="298">
        <f t="shared" si="24"/>
        <v>0.56097461653318859</v>
      </c>
      <c r="W96" s="298">
        <f t="shared" si="24"/>
        <v>0.49715694923410059</v>
      </c>
      <c r="X96" s="298">
        <f t="shared" si="24"/>
        <v>0.53657491560633597</v>
      </c>
      <c r="Y96" s="298">
        <f t="shared" si="24"/>
        <v>0.47518684603886391</v>
      </c>
      <c r="Z96" s="298">
        <f t="shared" si="24"/>
        <v>0.51367666556181635</v>
      </c>
      <c r="AA96" s="298">
        <f t="shared" si="24"/>
        <v>0.45462579296688788</v>
      </c>
      <c r="AB96" s="298">
        <f t="shared" si="24"/>
        <v>0.49216386804811241</v>
      </c>
      <c r="AC96" s="298">
        <f t="shared" si="24"/>
        <v>0.43531126013833782</v>
      </c>
      <c r="AD96" s="298">
        <f t="shared" si="24"/>
        <v>0.47193102660728559</v>
      </c>
      <c r="AE96" s="298">
        <f t="shared" si="24"/>
        <v>0.4171494902594125</v>
      </c>
      <c r="AF96" s="298">
        <f t="shared" si="24"/>
        <v>0.45286554406983964</v>
      </c>
      <c r="AG96" s="298">
        <f t="shared" si="24"/>
        <v>0.40006776379477249</v>
      </c>
      <c r="AH96" s="298">
        <f t="shared" si="24"/>
        <v>0.43489897572611197</v>
      </c>
      <c r="AI96" s="298">
        <f t="shared" si="24"/>
        <v>0.38399665500046459</v>
      </c>
      <c r="AJ96" s="298">
        <f t="shared" si="24"/>
        <v>0.41792287467134093</v>
      </c>
      <c r="AK96" s="298">
        <f t="shared" si="24"/>
        <v>0.36878253368630831</v>
      </c>
    </row>
    <row r="97" spans="2:37" ht="15.75" x14ac:dyDescent="0.25">
      <c r="B97" s="146">
        <f>B34</f>
        <v>26.626883058851856</v>
      </c>
      <c r="C97" s="146">
        <f t="shared" ref="C97:AK97" si="25">C34</f>
        <v>23.760073835166519</v>
      </c>
      <c r="D97" s="146">
        <f t="shared" si="25"/>
        <v>25.158172193859723</v>
      </c>
      <c r="E97" s="146">
        <f t="shared" si="25"/>
        <v>22.430956920027679</v>
      </c>
      <c r="F97" s="146">
        <f t="shared" si="25"/>
        <v>23.805282525079114</v>
      </c>
      <c r="G97" s="146">
        <f t="shared" si="25"/>
        <v>21.207539977207198</v>
      </c>
      <c r="H97" s="146">
        <f t="shared" si="25"/>
        <v>22.559416992195832</v>
      </c>
      <c r="I97" s="146">
        <f t="shared" si="25"/>
        <v>20.07913534115837</v>
      </c>
      <c r="J97" s="146">
        <f t="shared" si="25"/>
        <v>21.406822675549925</v>
      </c>
      <c r="K97" s="146">
        <f t="shared" si="25"/>
        <v>19.04047981231216</v>
      </c>
      <c r="L97" s="146">
        <f t="shared" si="25"/>
        <v>20.339742493615063</v>
      </c>
      <c r="M97" s="146">
        <f t="shared" si="25"/>
        <v>18.07463128551181</v>
      </c>
      <c r="N97" s="146">
        <f t="shared" si="25"/>
        <v>19.348871409845941</v>
      </c>
      <c r="O97" s="146">
        <f t="shared" si="25"/>
        <v>17.182218782012963</v>
      </c>
      <c r="P97" s="146">
        <f t="shared" si="25"/>
        <v>18.427241586011089</v>
      </c>
      <c r="Q97" s="146">
        <f t="shared" si="25"/>
        <v>16.352756126061596</v>
      </c>
      <c r="R97" s="146">
        <f t="shared" si="25"/>
        <v>17.568654199595603</v>
      </c>
      <c r="S97" s="146">
        <f t="shared" si="25"/>
        <v>15.579893797506928</v>
      </c>
      <c r="T97" s="146">
        <f t="shared" si="25"/>
        <v>16.767580433040742</v>
      </c>
      <c r="U97" s="146">
        <f t="shared" si="25"/>
        <v>14.859397500904942</v>
      </c>
      <c r="V97" s="146">
        <f t="shared" si="25"/>
        <v>16.019077035111245</v>
      </c>
      <c r="W97" s="146">
        <f t="shared" si="25"/>
        <v>14.186731533071969</v>
      </c>
      <c r="X97" s="146">
        <f t="shared" si="25"/>
        <v>15.318047077904117</v>
      </c>
      <c r="Y97" s="146">
        <f t="shared" si="25"/>
        <v>13.556788334181411</v>
      </c>
      <c r="Z97" s="146">
        <f t="shared" si="25"/>
        <v>14.660680113403249</v>
      </c>
      <c r="AA97" s="146">
        <f t="shared" si="25"/>
        <v>12.967619476672018</v>
      </c>
      <c r="AB97" s="146">
        <f t="shared" si="25"/>
        <v>14.043529032556419</v>
      </c>
      <c r="AC97" s="146">
        <f t="shared" si="25"/>
        <v>12.414482873828508</v>
      </c>
      <c r="AD97" s="146">
        <f t="shared" si="25"/>
        <v>13.463470524149789</v>
      </c>
      <c r="AE97" s="146">
        <f t="shared" si="25"/>
        <v>11.894624536313819</v>
      </c>
      <c r="AF97" s="146">
        <f t="shared" si="25"/>
        <v>12.917196457336228</v>
      </c>
      <c r="AG97" s="146">
        <f t="shared" si="25"/>
        <v>11.40590541357547</v>
      </c>
      <c r="AH97" s="146">
        <f t="shared" si="25"/>
        <v>12.402678934486728</v>
      </c>
      <c r="AI97" s="146">
        <f t="shared" si="25"/>
        <v>10.946290837911487</v>
      </c>
      <c r="AJ97" s="146">
        <f t="shared" si="25"/>
        <v>11.916756630268718</v>
      </c>
      <c r="AK97" s="146">
        <f t="shared" si="25"/>
        <v>10.511347902848431</v>
      </c>
    </row>
    <row r="98" spans="2:37" ht="15.75" x14ac:dyDescent="0.25">
      <c r="B98" s="66">
        <f>12.3981/B35</f>
        <v>7.3188311688311689</v>
      </c>
      <c r="C98" s="66">
        <f t="shared" ref="C98:AK98" si="26">12.3981/C35</f>
        <v>7.0765410958904109</v>
      </c>
      <c r="D98" s="66">
        <f t="shared" si="26"/>
        <v>6.8649501661129566</v>
      </c>
      <c r="E98" s="66">
        <f t="shared" si="26"/>
        <v>6.6264564404061996</v>
      </c>
      <c r="F98" s="66">
        <f t="shared" si="26"/>
        <v>6.4506243496357962</v>
      </c>
      <c r="G98" s="66">
        <f t="shared" si="26"/>
        <v>6.2145864661654127</v>
      </c>
      <c r="H98" s="66">
        <f t="shared" si="26"/>
        <v>6.0715475024485803</v>
      </c>
      <c r="I98" s="66">
        <f t="shared" si="26"/>
        <v>5.8371468926553662</v>
      </c>
      <c r="J98" s="66">
        <f t="shared" si="26"/>
        <v>5.7239612188365649</v>
      </c>
      <c r="K98" s="66">
        <f t="shared" si="26"/>
        <v>5.4931767833407168</v>
      </c>
      <c r="L98" s="66">
        <f t="shared" si="26"/>
        <v>5.4069341474051456</v>
      </c>
      <c r="M98" s="66">
        <f t="shared" si="26"/>
        <v>5.1788220551378439</v>
      </c>
      <c r="N98" s="66">
        <f t="shared" si="26"/>
        <v>5.1147277227722769</v>
      </c>
      <c r="O98" s="66">
        <f t="shared" si="26"/>
        <v>4.8888406940063085</v>
      </c>
      <c r="P98" s="66">
        <f t="shared" si="26"/>
        <v>4.8467943706020327</v>
      </c>
      <c r="Q98" s="66">
        <f t="shared" si="26"/>
        <v>4.6209839731643685</v>
      </c>
      <c r="R98" s="66">
        <f t="shared" si="26"/>
        <v>4.5987017804154302</v>
      </c>
      <c r="S98" s="66">
        <f t="shared" si="26"/>
        <v>4.3747706422018346</v>
      </c>
      <c r="T98" s="66">
        <f t="shared" si="26"/>
        <v>4.3686046511627907</v>
      </c>
      <c r="U98" s="66">
        <f t="shared" si="26"/>
        <v>4.1465217391304341</v>
      </c>
      <c r="V98" s="66">
        <f t="shared" si="26"/>
        <v>4.1548592493297587</v>
      </c>
      <c r="W98" s="66">
        <f t="shared" si="26"/>
        <v>3.9359047619047618</v>
      </c>
      <c r="X98" s="66">
        <f t="shared" si="26"/>
        <v>3.9572614107883815</v>
      </c>
      <c r="Y98" s="66">
        <f t="shared" si="26"/>
        <v>3.7388721351025334</v>
      </c>
      <c r="Z98" s="66">
        <f t="shared" si="26"/>
        <v>3.6009584664536738</v>
      </c>
      <c r="AA98" s="66">
        <f t="shared" si="26"/>
        <v>3.3856089568541781</v>
      </c>
      <c r="AB98" s="66">
        <f t="shared" si="26"/>
        <v>3.6009584664536738</v>
      </c>
      <c r="AC98" s="66">
        <f t="shared" si="26"/>
        <v>3.3856089568541781</v>
      </c>
      <c r="AD98" s="66">
        <f t="shared" si="26"/>
        <v>3.4400943396226413</v>
      </c>
      <c r="AE98" s="66">
        <f t="shared" si="26"/>
        <v>3.2261514441842309</v>
      </c>
      <c r="AF98" s="66">
        <f t="shared" si="26"/>
        <v>3.2894932342796497</v>
      </c>
      <c r="AG98" s="66">
        <f t="shared" si="26"/>
        <v>3.0772151898734177</v>
      </c>
      <c r="AH98" s="66">
        <f t="shared" si="26"/>
        <v>3.1491236982473967</v>
      </c>
      <c r="AI98" s="66">
        <f t="shared" si="26"/>
        <v>2.9379383886255925</v>
      </c>
      <c r="AJ98" s="66">
        <f t="shared" si="26"/>
        <v>3.0173034801654901</v>
      </c>
      <c r="AK98" s="66">
        <f t="shared" si="26"/>
        <v>2.8177499999999998</v>
      </c>
    </row>
    <row r="99" spans="2:37" ht="16.5" thickBot="1" x14ac:dyDescent="0.3">
      <c r="B99" s="214">
        <f>B36</f>
        <v>113.69192356443618</v>
      </c>
      <c r="C99" s="214">
        <f t="shared" ref="C99:AK99" si="27">C36</f>
        <v>108.0918085342074</v>
      </c>
      <c r="D99" s="214">
        <f t="shared" si="27"/>
        <v>103.4938506053461</v>
      </c>
      <c r="E99" s="196">
        <f t="shared" si="27"/>
        <v>98.57680706046979</v>
      </c>
      <c r="F99" s="196">
        <f t="shared" si="27"/>
        <v>95.103774749127183</v>
      </c>
      <c r="G99" s="196">
        <f t="shared" si="27"/>
        <v>90.614489441467569</v>
      </c>
      <c r="H99" s="196">
        <f t="shared" si="27"/>
        <v>87.978937178371055</v>
      </c>
      <c r="I99" s="196">
        <f t="shared" si="27"/>
        <v>83.781592290712439</v>
      </c>
      <c r="J99" s="196">
        <f t="shared" si="27"/>
        <v>81.803763750254035</v>
      </c>
      <c r="K99" s="196">
        <f t="shared" si="27"/>
        <v>77.859363617466244</v>
      </c>
      <c r="L99" s="196">
        <f t="shared" si="27"/>
        <v>76.413477388033897</v>
      </c>
      <c r="M99" s="196">
        <f t="shared" si="27"/>
        <v>72.656006833722287</v>
      </c>
      <c r="N99" s="196">
        <f t="shared" si="27"/>
        <v>71.616610691206162</v>
      </c>
      <c r="O99" s="196">
        <f t="shared" si="27"/>
        <v>68.005950400685691</v>
      </c>
      <c r="P99" s="196">
        <f t="shared" si="27"/>
        <v>67.342412258924369</v>
      </c>
      <c r="Q99" s="196">
        <f t="shared" si="27"/>
        <v>63.821247518730509</v>
      </c>
      <c r="R99" s="196">
        <f t="shared" si="27"/>
        <v>63.477490253364557</v>
      </c>
      <c r="S99" s="196">
        <f t="shared" si="27"/>
        <v>60.057080660555712</v>
      </c>
      <c r="T99" s="196">
        <f t="shared" si="27"/>
        <v>59.963747303953902</v>
      </c>
      <c r="U99" s="196">
        <f t="shared" si="27"/>
        <v>56.630411743943625</v>
      </c>
      <c r="V99" s="196">
        <f t="shared" si="27"/>
        <v>56.754590979652548</v>
      </c>
      <c r="W99" s="196">
        <f t="shared" si="27"/>
        <v>53.516796350746539</v>
      </c>
      <c r="X99" s="196">
        <f t="shared" si="27"/>
        <v>53.830533702420077</v>
      </c>
      <c r="Y99" s="196">
        <f t="shared" si="27"/>
        <v>50.642190897871117</v>
      </c>
      <c r="Z99" s="196">
        <f t="shared" si="27"/>
        <v>48.650342568194951</v>
      </c>
      <c r="AA99" s="196">
        <f t="shared" si="27"/>
        <v>45.570819484679042</v>
      </c>
      <c r="AB99" s="196">
        <f t="shared" si="27"/>
        <v>48.650342568194951</v>
      </c>
      <c r="AC99" s="196">
        <f t="shared" si="27"/>
        <v>45.570819484679042</v>
      </c>
      <c r="AD99" s="196">
        <f t="shared" si="27"/>
        <v>46.346584471951957</v>
      </c>
      <c r="AE99" s="196">
        <f t="shared" si="27"/>
        <v>43.31290064794392</v>
      </c>
      <c r="AF99" s="196">
        <f t="shared" si="27"/>
        <v>44.207650081345029</v>
      </c>
      <c r="AG99" s="196">
        <f t="shared" si="27"/>
        <v>41.219822672319353</v>
      </c>
      <c r="AH99" s="196">
        <f t="shared" si="27"/>
        <v>42.22854573624172</v>
      </c>
      <c r="AI99" s="196">
        <f t="shared" si="27"/>
        <v>39.275435543180606</v>
      </c>
      <c r="AJ99" s="196">
        <f t="shared" si="27"/>
        <v>40.381935630493011</v>
      </c>
      <c r="AK99" s="196">
        <f t="shared" si="27"/>
        <v>37.606969112958652</v>
      </c>
    </row>
    <row r="100" spans="2:37" ht="5.0999999999999996" customHeight="1" thickBot="1" x14ac:dyDescent="0.3">
      <c r="B100" s="276"/>
      <c r="C100" s="277"/>
      <c r="D100" s="276"/>
      <c r="E100" s="277"/>
      <c r="F100" s="276"/>
      <c r="G100" s="277"/>
      <c r="H100" s="276"/>
      <c r="I100" s="277"/>
      <c r="J100" s="276"/>
      <c r="K100" s="277"/>
      <c r="L100" s="276"/>
      <c r="M100" s="277"/>
      <c r="N100" s="276"/>
      <c r="O100" s="277"/>
      <c r="P100" s="276"/>
      <c r="Q100" s="277"/>
      <c r="R100" s="276"/>
      <c r="S100" s="277"/>
      <c r="T100" s="276"/>
      <c r="U100" s="277"/>
      <c r="V100" s="276"/>
      <c r="W100" s="277"/>
      <c r="X100" s="276"/>
      <c r="Y100" s="277"/>
      <c r="Z100" s="276"/>
      <c r="AA100" s="277"/>
      <c r="AB100" s="276"/>
      <c r="AC100" s="277"/>
      <c r="AD100" s="276"/>
      <c r="AE100" s="277"/>
      <c r="AF100" s="276"/>
      <c r="AG100" s="277"/>
      <c r="AH100" s="276"/>
      <c r="AI100" s="278"/>
      <c r="AJ100" s="276"/>
      <c r="AK100" s="277"/>
    </row>
    <row r="101" spans="2:37" x14ac:dyDescent="0.25">
      <c r="B101" s="97">
        <v>55</v>
      </c>
      <c r="C101" s="96">
        <v>132.91</v>
      </c>
      <c r="D101" s="97">
        <v>56</v>
      </c>
      <c r="E101" s="96">
        <v>137.33000000000001</v>
      </c>
      <c r="F101" s="97">
        <v>57</v>
      </c>
      <c r="G101" s="103">
        <v>138.91</v>
      </c>
      <c r="H101" s="97">
        <v>72</v>
      </c>
      <c r="I101" s="96">
        <v>178.49</v>
      </c>
      <c r="J101" s="97">
        <v>73</v>
      </c>
      <c r="K101" s="103">
        <v>180.95</v>
      </c>
      <c r="L101" s="97">
        <v>74</v>
      </c>
      <c r="M101" s="103">
        <v>183.84</v>
      </c>
      <c r="N101" s="97">
        <v>75</v>
      </c>
      <c r="O101" s="96">
        <v>186.21</v>
      </c>
      <c r="P101" s="97">
        <v>76</v>
      </c>
      <c r="Q101" s="96">
        <v>190.23</v>
      </c>
      <c r="R101" s="97">
        <v>77</v>
      </c>
      <c r="S101" s="96">
        <v>192.22</v>
      </c>
      <c r="T101" s="97">
        <v>78</v>
      </c>
      <c r="U101" s="96">
        <v>195.08</v>
      </c>
      <c r="V101" s="97">
        <v>79</v>
      </c>
      <c r="W101" s="96">
        <v>196.97</v>
      </c>
      <c r="X101" s="97">
        <v>80</v>
      </c>
      <c r="Y101" s="96">
        <v>200.59</v>
      </c>
      <c r="Z101" s="97">
        <v>81</v>
      </c>
      <c r="AA101" s="96">
        <v>204.37</v>
      </c>
      <c r="AB101" s="97">
        <v>82</v>
      </c>
      <c r="AC101" s="96">
        <v>207.2</v>
      </c>
      <c r="AD101" s="97">
        <v>83</v>
      </c>
      <c r="AE101" s="96">
        <v>208.98</v>
      </c>
      <c r="AF101" s="97">
        <v>84</v>
      </c>
      <c r="AG101" s="96">
        <v>209</v>
      </c>
      <c r="AH101" s="97">
        <v>85</v>
      </c>
      <c r="AI101" s="96">
        <v>210</v>
      </c>
      <c r="AJ101" s="7">
        <v>86</v>
      </c>
      <c r="AK101" s="8">
        <v>222</v>
      </c>
    </row>
    <row r="102" spans="2:37" ht="24" customHeight="1" x14ac:dyDescent="0.25">
      <c r="B102" s="332" t="s">
        <v>63</v>
      </c>
      <c r="C102" s="333"/>
      <c r="D102" s="332" t="s">
        <v>64</v>
      </c>
      <c r="E102" s="333"/>
      <c r="F102" s="332" t="s">
        <v>4</v>
      </c>
      <c r="G102" s="334"/>
      <c r="H102" s="332" t="s">
        <v>65</v>
      </c>
      <c r="I102" s="333"/>
      <c r="J102" s="332" t="s">
        <v>66</v>
      </c>
      <c r="K102" s="334"/>
      <c r="L102" s="332" t="s">
        <v>96</v>
      </c>
      <c r="M102" s="334"/>
      <c r="N102" s="332" t="s">
        <v>95</v>
      </c>
      <c r="O102" s="333"/>
      <c r="P102" s="332" t="s">
        <v>94</v>
      </c>
      <c r="Q102" s="333"/>
      <c r="R102" s="332" t="s">
        <v>93</v>
      </c>
      <c r="S102" s="333"/>
      <c r="T102" s="332" t="s">
        <v>92</v>
      </c>
      <c r="U102" s="333"/>
      <c r="V102" s="332" t="s">
        <v>91</v>
      </c>
      <c r="W102" s="333"/>
      <c r="X102" s="332" t="s">
        <v>90</v>
      </c>
      <c r="Y102" s="333"/>
      <c r="Z102" s="332" t="s">
        <v>89</v>
      </c>
      <c r="AA102" s="333"/>
      <c r="AB102" s="332" t="s">
        <v>88</v>
      </c>
      <c r="AC102" s="333"/>
      <c r="AD102" s="332" t="s">
        <v>87</v>
      </c>
      <c r="AE102" s="333"/>
      <c r="AF102" s="332" t="s">
        <v>86</v>
      </c>
      <c r="AG102" s="333"/>
      <c r="AH102" s="332" t="s">
        <v>85</v>
      </c>
      <c r="AI102" s="333"/>
      <c r="AJ102" s="331" t="s">
        <v>84</v>
      </c>
      <c r="AK102" s="330"/>
    </row>
    <row r="103" spans="2:37" x14ac:dyDescent="0.25">
      <c r="B103" s="92" t="s">
        <v>263</v>
      </c>
      <c r="C103" s="116"/>
      <c r="D103" s="92" t="s">
        <v>264</v>
      </c>
      <c r="E103" s="116"/>
      <c r="F103" s="92" t="s">
        <v>173</v>
      </c>
      <c r="G103" s="120"/>
      <c r="H103" s="117" t="s">
        <v>284</v>
      </c>
      <c r="I103" s="116"/>
      <c r="J103" s="92" t="s">
        <v>219</v>
      </c>
      <c r="K103" s="120"/>
      <c r="L103" s="117" t="s">
        <v>283</v>
      </c>
      <c r="M103" s="120"/>
      <c r="N103" s="335" t="s">
        <v>174</v>
      </c>
      <c r="O103" s="336"/>
      <c r="P103" s="129" t="s">
        <v>301</v>
      </c>
      <c r="Q103" s="119"/>
      <c r="R103" s="129" t="s">
        <v>130</v>
      </c>
      <c r="S103" s="116">
        <v>22.65</v>
      </c>
      <c r="T103" s="129" t="s">
        <v>131</v>
      </c>
      <c r="U103" s="116">
        <v>21.46</v>
      </c>
      <c r="V103" s="129" t="s">
        <v>192</v>
      </c>
      <c r="W103" s="116">
        <v>19.28</v>
      </c>
      <c r="X103" s="129" t="s">
        <v>300</v>
      </c>
      <c r="Y103" s="116"/>
      <c r="Z103" s="117" t="s">
        <v>282</v>
      </c>
      <c r="AA103" s="116"/>
      <c r="AB103" s="129" t="s">
        <v>132</v>
      </c>
      <c r="AC103" s="116">
        <v>11.34</v>
      </c>
      <c r="AD103" s="129" t="s">
        <v>299</v>
      </c>
      <c r="AE103" s="121"/>
      <c r="AF103" s="117" t="s">
        <v>281</v>
      </c>
      <c r="AG103" s="121"/>
      <c r="AH103" s="129" t="s">
        <v>133</v>
      </c>
      <c r="AI103" s="121">
        <v>7</v>
      </c>
      <c r="AJ103" s="3" t="s">
        <v>134</v>
      </c>
      <c r="AK103" s="11"/>
    </row>
    <row r="104" spans="2:37" ht="15.75" x14ac:dyDescent="0.25">
      <c r="B104" s="66">
        <f>12.3981/B41</f>
        <v>0.40201361867704277</v>
      </c>
      <c r="C104" s="66">
        <f t="shared" ref="C104:AK104" si="28">12.3981/C41</f>
        <v>0.35442383007918582</v>
      </c>
      <c r="D104" s="66">
        <f t="shared" si="28"/>
        <v>0.38669141039236482</v>
      </c>
      <c r="E104" s="66">
        <f t="shared" si="28"/>
        <v>0.3408693500494886</v>
      </c>
      <c r="F104" s="66">
        <f t="shared" si="28"/>
        <v>0.37231531531531531</v>
      </c>
      <c r="G104" s="66">
        <f t="shared" si="28"/>
        <v>0.3280354544251885</v>
      </c>
      <c r="H104" s="66">
        <f t="shared" si="28"/>
        <v>0.22218817204301075</v>
      </c>
      <c r="I104" s="66">
        <f t="shared" si="28"/>
        <v>0.1961042042327038</v>
      </c>
      <c r="J104" s="66">
        <f t="shared" si="28"/>
        <v>0.21524479166666666</v>
      </c>
      <c r="K104" s="66">
        <f t="shared" si="28"/>
        <v>0.19011991657977056</v>
      </c>
      <c r="L104" s="66">
        <f t="shared" si="28"/>
        <v>0.21065142041593038</v>
      </c>
      <c r="M104" s="66">
        <f t="shared" si="28"/>
        <v>0.18440497969746997</v>
      </c>
      <c r="N104" s="66">
        <f t="shared" si="28"/>
        <v>0.20442718638702015</v>
      </c>
      <c r="O104" s="66">
        <f t="shared" si="28"/>
        <v>0.17890992525036797</v>
      </c>
      <c r="P104" s="66">
        <f t="shared" si="28"/>
        <v>0.19844262688669431</v>
      </c>
      <c r="Q104" s="66">
        <f t="shared" si="28"/>
        <v>0.17364042520412878</v>
      </c>
      <c r="R104" s="66">
        <f t="shared" si="28"/>
        <v>0.19269960677038811</v>
      </c>
      <c r="S104" s="66">
        <f t="shared" si="28"/>
        <v>0.16857154511339531</v>
      </c>
      <c r="T104" s="66">
        <f t="shared" si="28"/>
        <v>0.18716655847586841</v>
      </c>
      <c r="U104" s="66">
        <f t="shared" si="28"/>
        <v>0.16413715496127623</v>
      </c>
      <c r="V104" s="66">
        <f t="shared" si="28"/>
        <v>0.18185165084999338</v>
      </c>
      <c r="W104" s="66">
        <f t="shared" si="28"/>
        <v>0.15900911877492913</v>
      </c>
      <c r="X104" s="66">
        <f t="shared" si="28"/>
        <v>0.17672691507255467</v>
      </c>
      <c r="Y104" s="66">
        <f t="shared" si="28"/>
        <v>0.15451271186440679</v>
      </c>
      <c r="Z104" s="66">
        <f t="shared" si="28"/>
        <v>0.17179735890365402</v>
      </c>
      <c r="AA104" s="66">
        <f t="shared" si="28"/>
        <v>0.15016714711368426</v>
      </c>
      <c r="AB104" s="66">
        <f t="shared" si="28"/>
        <v>0.16704302016949379</v>
      </c>
      <c r="AC104" s="66">
        <f t="shared" si="28"/>
        <v>0.14599397093803726</v>
      </c>
      <c r="AD104" s="66">
        <f t="shared" si="28"/>
        <v>0.16245954268492432</v>
      </c>
      <c r="AE104" s="66">
        <f t="shared" si="28"/>
        <v>0.14197164712348845</v>
      </c>
      <c r="AF104" s="66">
        <f t="shared" si="28"/>
        <v>0.15803421200224341</v>
      </c>
      <c r="AG104" s="66">
        <f t="shared" si="28"/>
        <v>0.1380926922177298</v>
      </c>
      <c r="AH104" s="66">
        <f t="shared" si="28"/>
        <v>0.15377679102996628</v>
      </c>
      <c r="AI104" s="66">
        <f t="shared" si="28"/>
        <v>0.13434286519228059</v>
      </c>
      <c r="AJ104" s="66">
        <f t="shared" si="28"/>
        <v>0.14965778641526742</v>
      </c>
      <c r="AK104" s="66">
        <f t="shared" si="28"/>
        <v>0.13071270426989984</v>
      </c>
    </row>
    <row r="105" spans="2:37" ht="16.5" thickBot="1" x14ac:dyDescent="0.3">
      <c r="B105" s="150">
        <f>B42</f>
        <v>16.229543079102736</v>
      </c>
      <c r="C105" s="150">
        <f t="shared" ref="C105:G105" si="29">C42</f>
        <v>14.297594007954356</v>
      </c>
      <c r="D105" s="150">
        <f t="shared" si="29"/>
        <v>15.607044512250337</v>
      </c>
      <c r="E105" s="150">
        <f t="shared" si="29"/>
        <v>13.748108992029511</v>
      </c>
      <c r="F105" s="150">
        <f t="shared" si="29"/>
        <v>15.023405333604927</v>
      </c>
      <c r="G105" s="150">
        <f t="shared" si="29"/>
        <v>13.228128555895541</v>
      </c>
      <c r="H105" s="263">
        <f>H42</f>
        <v>14.165287752228553</v>
      </c>
      <c r="I105" s="263">
        <f t="shared" ref="I105:L105" si="30">I42</f>
        <v>12.495272241558</v>
      </c>
      <c r="J105" s="264">
        <f t="shared" si="30"/>
        <v>13.720460042118752</v>
      </c>
      <c r="K105" s="264">
        <f t="shared" si="30"/>
        <v>12.112519109696422</v>
      </c>
      <c r="L105" s="263">
        <f t="shared" si="30"/>
        <v>13.426300238221559</v>
      </c>
      <c r="M105" s="218"/>
      <c r="N105" s="218"/>
      <c r="O105" s="152"/>
      <c r="P105" s="151"/>
      <c r="Q105" s="152"/>
      <c r="R105" s="151"/>
      <c r="S105" s="152"/>
      <c r="T105" s="151"/>
      <c r="U105" s="152"/>
      <c r="V105" s="151"/>
      <c r="W105" s="152"/>
      <c r="X105" s="151"/>
      <c r="Y105" s="152"/>
      <c r="Z105" s="151"/>
      <c r="AA105" s="152"/>
      <c r="AB105" s="151"/>
      <c r="AC105" s="152"/>
      <c r="AD105" s="151"/>
      <c r="AE105" s="152"/>
      <c r="AF105" s="151"/>
      <c r="AG105" s="152"/>
      <c r="AH105" s="151"/>
      <c r="AI105" s="152"/>
      <c r="AJ105" s="151"/>
      <c r="AK105" s="152"/>
    </row>
    <row r="106" spans="2:37" ht="15.75" x14ac:dyDescent="0.25">
      <c r="B106" s="66">
        <f>12.3981/B43</f>
        <v>2.8926971535230988</v>
      </c>
      <c r="C106" s="66">
        <f t="shared" ref="C106:AK106" si="31">12.3981/C43</f>
        <v>2.684152413942412</v>
      </c>
      <c r="D106" s="66">
        <f t="shared" si="31"/>
        <v>2.776730123180291</v>
      </c>
      <c r="E106" s="66">
        <f t="shared" si="31"/>
        <v>2.5684897451833435</v>
      </c>
      <c r="F106" s="66">
        <f t="shared" si="31"/>
        <v>2.6662580645161289</v>
      </c>
      <c r="G106" s="66">
        <f t="shared" si="31"/>
        <v>2.4594524895853995</v>
      </c>
      <c r="H106" s="66">
        <f t="shared" si="31"/>
        <v>1.5697771587743732</v>
      </c>
      <c r="I106" s="66">
        <f t="shared" si="31"/>
        <v>1.3743598270701693</v>
      </c>
      <c r="J106" s="66">
        <f t="shared" si="31"/>
        <v>1.5221731123388582</v>
      </c>
      <c r="K106" s="66">
        <f t="shared" si="31"/>
        <v>1.3271355170199099</v>
      </c>
      <c r="L106" s="66">
        <f t="shared" si="31"/>
        <v>1.4766674606955692</v>
      </c>
      <c r="M106" s="66">
        <f t="shared" si="31"/>
        <v>1.2819873849653605</v>
      </c>
      <c r="N106" s="66">
        <f t="shared" si="31"/>
        <v>1.4331406773783377</v>
      </c>
      <c r="O106" s="66">
        <f t="shared" si="31"/>
        <v>1.2388189448441247</v>
      </c>
      <c r="P106" s="66">
        <f t="shared" si="31"/>
        <v>1.3914814814814813</v>
      </c>
      <c r="Q106" s="66">
        <f t="shared" si="31"/>
        <v>1.1974212864593394</v>
      </c>
      <c r="R106" s="66">
        <f t="shared" si="31"/>
        <v>1.3514388489208633</v>
      </c>
      <c r="S106" s="66">
        <f t="shared" si="31"/>
        <v>1.1580515598729684</v>
      </c>
      <c r="T106" s="66">
        <f t="shared" si="31"/>
        <v>1.3132189386717508</v>
      </c>
      <c r="U106" s="66">
        <f t="shared" si="31"/>
        <v>1.1200740807661034</v>
      </c>
      <c r="V106" s="66">
        <f t="shared" si="31"/>
        <v>1.276575370675453</v>
      </c>
      <c r="W106" s="66">
        <f t="shared" si="31"/>
        <v>1.08375</v>
      </c>
      <c r="X106" s="66">
        <f t="shared" si="31"/>
        <v>1.241423851006308</v>
      </c>
      <c r="Y106" s="66">
        <f t="shared" si="31"/>
        <v>1.0488198967938414</v>
      </c>
      <c r="Z106" s="66">
        <f t="shared" si="31"/>
        <v>1.2075679361059706</v>
      </c>
      <c r="AA106" s="66">
        <f t="shared" si="31"/>
        <v>1.0153222504299402</v>
      </c>
      <c r="AB106" s="66">
        <f t="shared" si="31"/>
        <v>1.1751753554502369</v>
      </c>
      <c r="AC106" s="66">
        <f t="shared" si="31"/>
        <v>0.98303996194100851</v>
      </c>
      <c r="AD106" s="66">
        <f t="shared" si="31"/>
        <v>1.1440527821352773</v>
      </c>
      <c r="AE106" s="66">
        <f t="shared" si="31"/>
        <v>0.95216189232777815</v>
      </c>
      <c r="AF106" s="66">
        <f t="shared" si="31"/>
        <v>1.1140354030011681</v>
      </c>
      <c r="AG106" s="66">
        <f t="shared" si="31"/>
        <v>0.92213462253625877</v>
      </c>
      <c r="AH106" s="66">
        <f t="shared" si="31"/>
        <v>1.0851728665207876</v>
      </c>
      <c r="AI106" s="66">
        <f t="shared" si="31"/>
        <v>0.89362116188554119</v>
      </c>
      <c r="AJ106" s="66">
        <f t="shared" si="31"/>
        <v>1.0574072494669509</v>
      </c>
      <c r="AK106" s="66">
        <f t="shared" si="31"/>
        <v>0.86621253405994547</v>
      </c>
    </row>
    <row r="107" spans="2:37" ht="16.5" thickBot="1" x14ac:dyDescent="0.3">
      <c r="B107" s="192">
        <f>B44</f>
        <v>91.862213294459593</v>
      </c>
      <c r="C107" s="192">
        <f t="shared" ref="C107:AK107" si="32">C44</f>
        <v>83.62645014920993</v>
      </c>
      <c r="D107" s="192">
        <f t="shared" si="32"/>
        <v>87.212650281696341</v>
      </c>
      <c r="E107" s="192">
        <f t="shared" si="32"/>
        <v>79.28205962990674</v>
      </c>
      <c r="F107" s="192">
        <f t="shared" si="32"/>
        <v>82.944897270123263</v>
      </c>
      <c r="G107" s="192">
        <f t="shared" si="32"/>
        <v>75.308103357655114</v>
      </c>
      <c r="H107" s="192">
        <f t="shared" si="32"/>
        <v>45.897783418353612</v>
      </c>
      <c r="I107" s="192">
        <f t="shared" si="32"/>
        <v>39.920855130393008</v>
      </c>
      <c r="J107" s="146">
        <f t="shared" si="32"/>
        <v>44.430316217127988</v>
      </c>
      <c r="K107" s="197">
        <f t="shared" si="32"/>
        <v>38.493999873239751</v>
      </c>
      <c r="L107" s="198">
        <f t="shared" si="32"/>
        <v>43.034678217402615</v>
      </c>
      <c r="M107" s="199">
        <f t="shared" si="32"/>
        <v>37.13565480897276</v>
      </c>
      <c r="N107" s="198">
        <f t="shared" si="32"/>
        <v>41.705976519848157</v>
      </c>
      <c r="O107" s="200">
        <f t="shared" si="32"/>
        <v>35.841913435607687</v>
      </c>
      <c r="P107" s="198">
        <f t="shared" si="32"/>
        <v>40.43976086365754</v>
      </c>
      <c r="Q107" s="200">
        <f t="shared" si="32"/>
        <v>34.605665528967734</v>
      </c>
      <c r="R107" s="198">
        <f t="shared" si="32"/>
        <v>39.227520539463391</v>
      </c>
      <c r="S107" s="200">
        <f t="shared" si="32"/>
        <v>33.433821754948909</v>
      </c>
      <c r="T107" s="198">
        <f t="shared" si="32"/>
        <v>38.074710285865443</v>
      </c>
      <c r="U107" s="200">
        <f t="shared" si="32"/>
        <v>32.306820244898638</v>
      </c>
      <c r="V107" s="198">
        <f t="shared" si="32"/>
        <v>36.973193363102332</v>
      </c>
      <c r="W107" s="200">
        <f t="shared" si="32"/>
        <v>31.231881442313288</v>
      </c>
      <c r="X107" s="198">
        <f t="shared" si="32"/>
        <v>35.919845861480823</v>
      </c>
      <c r="Y107" s="200">
        <f t="shared" si="32"/>
        <v>30.20084742566878</v>
      </c>
      <c r="Z107" s="198">
        <f t="shared" si="32"/>
        <v>34.908282174878202</v>
      </c>
      <c r="AA107" s="200">
        <f t="shared" si="32"/>
        <v>29.214442259112268</v>
      </c>
      <c r="AB107" s="198">
        <f t="shared" si="32"/>
        <v>33.943063135244167</v>
      </c>
      <c r="AC107" s="201">
        <f t="shared" si="32"/>
        <v>28.265916020483573</v>
      </c>
      <c r="AD107" s="198">
        <f t="shared" si="32"/>
        <v>33.018019544903545</v>
      </c>
      <c r="AE107" s="201">
        <f t="shared" si="32"/>
        <v>27.360495955045824</v>
      </c>
      <c r="AF107" s="198">
        <f t="shared" si="32"/>
        <v>32.127917834922833</v>
      </c>
      <c r="AG107" s="201">
        <f t="shared" si="32"/>
        <v>26.481690861887174</v>
      </c>
      <c r="AH107" s="198">
        <f t="shared" si="32"/>
        <v>31.273934682231108</v>
      </c>
      <c r="AI107" s="201">
        <f t="shared" si="32"/>
        <v>25.648656510091914</v>
      </c>
      <c r="AJ107" s="198">
        <f t="shared" si="32"/>
        <v>30.454085448469549</v>
      </c>
      <c r="AK107" s="201">
        <f t="shared" si="32"/>
        <v>24.849198339990114</v>
      </c>
    </row>
    <row r="108" spans="2:37" ht="5.0999999999999996" customHeight="1" thickBot="1" x14ac:dyDescent="0.3">
      <c r="B108" s="276"/>
      <c r="C108" s="277"/>
      <c r="D108" s="276"/>
      <c r="E108" s="277"/>
      <c r="F108" s="276"/>
      <c r="G108" s="277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8"/>
      <c r="AI108" s="278"/>
      <c r="AJ108" s="289"/>
      <c r="AK108" s="290"/>
    </row>
    <row r="109" spans="2:37" ht="15.75" thickBot="1" x14ac:dyDescent="0.3">
      <c r="B109" s="100">
        <v>87</v>
      </c>
      <c r="C109" s="99">
        <v>223</v>
      </c>
      <c r="D109" s="100">
        <v>88</v>
      </c>
      <c r="E109" s="99">
        <v>226</v>
      </c>
      <c r="F109" s="100">
        <v>89</v>
      </c>
      <c r="G109" s="99">
        <v>227</v>
      </c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43"/>
      <c r="AJ109" s="43"/>
      <c r="AK109" s="74"/>
    </row>
    <row r="110" spans="2:37" ht="18.95" customHeight="1" x14ac:dyDescent="0.25">
      <c r="B110" s="332" t="s">
        <v>97</v>
      </c>
      <c r="C110" s="333"/>
      <c r="D110" s="332" t="s">
        <v>98</v>
      </c>
      <c r="E110" s="333"/>
      <c r="F110" s="332" t="s">
        <v>99</v>
      </c>
      <c r="G110" s="333"/>
      <c r="H110" s="2"/>
      <c r="I110" s="140"/>
      <c r="J110" s="100">
        <v>58</v>
      </c>
      <c r="K110" s="99">
        <v>140.12</v>
      </c>
      <c r="L110" s="100">
        <v>59</v>
      </c>
      <c r="M110" s="99">
        <v>140.91</v>
      </c>
      <c r="N110" s="100">
        <v>60</v>
      </c>
      <c r="O110" s="99">
        <v>144.24</v>
      </c>
      <c r="P110" s="98">
        <v>61</v>
      </c>
      <c r="Q110" s="101">
        <v>145</v>
      </c>
      <c r="R110" s="100">
        <v>62</v>
      </c>
      <c r="S110" s="99">
        <v>150.36000000000001</v>
      </c>
      <c r="T110" s="100">
        <v>63</v>
      </c>
      <c r="U110" s="99">
        <v>151.96</v>
      </c>
      <c r="V110" s="100">
        <v>64</v>
      </c>
      <c r="W110" s="99">
        <v>157.25</v>
      </c>
      <c r="X110" s="100">
        <v>65</v>
      </c>
      <c r="Y110" s="101">
        <v>158.93</v>
      </c>
      <c r="Z110" s="100">
        <v>66</v>
      </c>
      <c r="AA110" s="99">
        <v>162.5</v>
      </c>
      <c r="AB110" s="100">
        <v>67</v>
      </c>
      <c r="AC110" s="101">
        <v>164.93</v>
      </c>
      <c r="AD110" s="100">
        <v>68</v>
      </c>
      <c r="AE110" s="99">
        <v>167.26</v>
      </c>
      <c r="AF110" s="100">
        <v>69</v>
      </c>
      <c r="AG110" s="99">
        <v>168.93</v>
      </c>
      <c r="AH110" s="100">
        <v>70</v>
      </c>
      <c r="AI110" s="99">
        <v>173.04</v>
      </c>
      <c r="AJ110" s="100">
        <v>71</v>
      </c>
      <c r="AK110" s="102">
        <v>174.47</v>
      </c>
    </row>
    <row r="111" spans="2:37" ht="26.25" x14ac:dyDescent="0.25">
      <c r="B111" s="129" t="s">
        <v>266</v>
      </c>
      <c r="C111" s="116"/>
      <c r="D111" s="129" t="s">
        <v>135</v>
      </c>
      <c r="E111" s="116">
        <v>5.5</v>
      </c>
      <c r="F111" s="117" t="s">
        <v>285</v>
      </c>
      <c r="G111" s="116"/>
      <c r="H111" s="2"/>
      <c r="I111" s="141" t="s">
        <v>4</v>
      </c>
      <c r="J111" s="332" t="s">
        <v>100</v>
      </c>
      <c r="K111" s="333"/>
      <c r="L111" s="332" t="s">
        <v>101</v>
      </c>
      <c r="M111" s="333"/>
      <c r="N111" s="332" t="s">
        <v>102</v>
      </c>
      <c r="O111" s="333"/>
      <c r="P111" s="334" t="s">
        <v>103</v>
      </c>
      <c r="Q111" s="334"/>
      <c r="R111" s="332" t="s">
        <v>104</v>
      </c>
      <c r="S111" s="333"/>
      <c r="T111" s="332" t="s">
        <v>105</v>
      </c>
      <c r="U111" s="333"/>
      <c r="V111" s="332" t="s">
        <v>106</v>
      </c>
      <c r="W111" s="333"/>
      <c r="X111" s="332" t="s">
        <v>107</v>
      </c>
      <c r="Y111" s="334"/>
      <c r="Z111" s="332" t="s">
        <v>108</v>
      </c>
      <c r="AA111" s="333"/>
      <c r="AB111" s="332" t="s">
        <v>109</v>
      </c>
      <c r="AC111" s="334"/>
      <c r="AD111" s="332" t="s">
        <v>110</v>
      </c>
      <c r="AE111" s="333"/>
      <c r="AF111" s="332" t="s">
        <v>111</v>
      </c>
      <c r="AG111" s="333"/>
      <c r="AH111" s="332" t="s">
        <v>112</v>
      </c>
      <c r="AI111" s="333"/>
      <c r="AJ111" s="332" t="s">
        <v>113</v>
      </c>
      <c r="AK111" s="333"/>
    </row>
    <row r="112" spans="2:37" ht="15.75" x14ac:dyDescent="0.25">
      <c r="B112" s="66">
        <f>12.3981/B49</f>
        <v>0.14567148396193161</v>
      </c>
      <c r="C112" s="66">
        <f t="shared" ref="C112:G112" si="33">12.3981/C49</f>
        <v>0.12721218961625283</v>
      </c>
      <c r="D112" s="66">
        <f t="shared" si="33"/>
        <v>0.14182385980164494</v>
      </c>
      <c r="E112" s="66">
        <f t="shared" si="33"/>
        <v>0.12384477075217261</v>
      </c>
      <c r="F112" s="66">
        <f t="shared" si="33"/>
        <v>0.1381049981620309</v>
      </c>
      <c r="G112" s="66">
        <f t="shared" si="33"/>
        <v>0.12056890012642224</v>
      </c>
      <c r="I112" s="138"/>
      <c r="J112" s="129" t="s">
        <v>136</v>
      </c>
      <c r="K112" s="116">
        <v>6.27</v>
      </c>
      <c r="L112" s="117" t="s">
        <v>175</v>
      </c>
      <c r="M112" s="116"/>
      <c r="N112" s="117" t="s">
        <v>202</v>
      </c>
      <c r="O112" s="119"/>
      <c r="P112" s="135" t="s">
        <v>176</v>
      </c>
      <c r="Q112" s="142"/>
      <c r="R112" s="129" t="s">
        <v>177</v>
      </c>
      <c r="S112" s="116"/>
      <c r="T112" s="129" t="s">
        <v>302</v>
      </c>
      <c r="U112" s="116"/>
      <c r="V112" s="117" t="s">
        <v>233</v>
      </c>
      <c r="W112" s="116"/>
      <c r="X112" s="129" t="s">
        <v>179</v>
      </c>
      <c r="Y112" s="120"/>
      <c r="Z112" s="117" t="s">
        <v>180</v>
      </c>
      <c r="AA112" s="116"/>
      <c r="AB112" s="129" t="s">
        <v>232</v>
      </c>
      <c r="AC112" s="120"/>
      <c r="AD112" s="129" t="s">
        <v>182</v>
      </c>
      <c r="AE112" s="116"/>
      <c r="AF112" s="129" t="s">
        <v>183</v>
      </c>
      <c r="AG112" s="116"/>
      <c r="AH112" s="117" t="s">
        <v>203</v>
      </c>
      <c r="AI112" s="116"/>
      <c r="AJ112" s="129" t="s">
        <v>184</v>
      </c>
      <c r="AK112" s="116"/>
    </row>
    <row r="113" spans="2:37" ht="15.75" x14ac:dyDescent="0.25">
      <c r="B113" s="64"/>
      <c r="C113" s="63"/>
      <c r="D113" s="64"/>
      <c r="E113" s="63"/>
      <c r="F113" s="64"/>
      <c r="G113" s="63"/>
      <c r="I113" s="138"/>
      <c r="J113" s="66">
        <f>12.3981/J50</f>
        <v>0.35867904877625406</v>
      </c>
      <c r="K113" s="66">
        <f t="shared" ref="K113:AK113" si="34">12.3981/K50</f>
        <v>0.31583492548719905</v>
      </c>
      <c r="L113" s="66">
        <f t="shared" si="34"/>
        <v>0.34573619631901842</v>
      </c>
      <c r="M113" s="66">
        <f t="shared" si="34"/>
        <v>0.30431506344959625</v>
      </c>
      <c r="N113" s="66">
        <f t="shared" si="34"/>
        <v>0.33344360174277871</v>
      </c>
      <c r="O113" s="66">
        <f t="shared" si="34"/>
        <v>0.29334894946053375</v>
      </c>
      <c r="P113" s="66">
        <f t="shared" si="34"/>
        <v>0.32176113360323888</v>
      </c>
      <c r="Q113" s="66">
        <f t="shared" si="34"/>
        <v>0.28294536491852662</v>
      </c>
      <c r="R113" s="66">
        <f t="shared" si="34"/>
        <v>0.31064368219287913</v>
      </c>
      <c r="S113" s="66">
        <f t="shared" si="34"/>
        <v>0.27305583085563262</v>
      </c>
      <c r="T113" s="66">
        <f t="shared" si="34"/>
        <v>0.30005082284607937</v>
      </c>
      <c r="U113" s="66">
        <f t="shared" si="34"/>
        <v>0.2636210929194131</v>
      </c>
      <c r="V113" s="66">
        <f t="shared" si="34"/>
        <v>0.28996655518394648</v>
      </c>
      <c r="W113" s="66">
        <f t="shared" si="34"/>
        <v>0.25464385474860335</v>
      </c>
      <c r="X113" s="66">
        <f t="shared" si="34"/>
        <v>0.28008177834003523</v>
      </c>
      <c r="Y113" s="66">
        <f t="shared" si="34"/>
        <v>0.24612101480922696</v>
      </c>
      <c r="Z113" s="66">
        <f t="shared" si="34"/>
        <v>0.2711508179511854</v>
      </c>
      <c r="AA113" s="66">
        <f t="shared" si="34"/>
        <v>0.23792170408750718</v>
      </c>
      <c r="AB113" s="66">
        <f t="shared" si="34"/>
        <v>0.26237699193701985</v>
      </c>
      <c r="AC113" s="66">
        <f t="shared" si="34"/>
        <v>0.23015705056805522</v>
      </c>
      <c r="AD113" s="66">
        <f t="shared" si="34"/>
        <v>0.2539917644889681</v>
      </c>
      <c r="AE113" s="66">
        <f t="shared" si="34"/>
        <v>0.22269902284811036</v>
      </c>
      <c r="AF113" s="66">
        <f t="shared" si="34"/>
        <v>0.2459647660992739</v>
      </c>
      <c r="AG113" s="66">
        <f t="shared" si="34"/>
        <v>0.21559663339477619</v>
      </c>
      <c r="AH113" s="66">
        <f t="shared" si="34"/>
        <v>0.2382875264270613</v>
      </c>
      <c r="AI113" s="66">
        <f t="shared" si="34"/>
        <v>0.20887694588584135</v>
      </c>
      <c r="AJ113" s="66">
        <f t="shared" si="34"/>
        <v>0.23093300054016802</v>
      </c>
      <c r="AK113" s="66">
        <f t="shared" si="34"/>
        <v>0.20234528006267136</v>
      </c>
    </row>
    <row r="114" spans="2:37" ht="16.5" thickBot="1" x14ac:dyDescent="0.3">
      <c r="B114" s="66">
        <f>12.3981/B51</f>
        <v>1.0306841798985784</v>
      </c>
      <c r="C114" s="66">
        <f t="shared" ref="C114:G114" si="35">12.3981/C51</f>
        <v>0.83952464788732384</v>
      </c>
      <c r="D114" s="66">
        <f t="shared" si="35"/>
        <v>1.0048711298427622</v>
      </c>
      <c r="E114" s="66">
        <f t="shared" si="35"/>
        <v>0.81389745946300784</v>
      </c>
      <c r="F114" s="66">
        <f t="shared" si="35"/>
        <v>0.98008695652173905</v>
      </c>
      <c r="G114" s="66">
        <f t="shared" si="35"/>
        <v>0.78918523233609161</v>
      </c>
      <c r="I114" s="138"/>
      <c r="J114" s="265">
        <f>J51</f>
        <v>22.962234914952891</v>
      </c>
      <c r="K114" s="265">
        <f t="shared" ref="K114:AK114" si="36">K51</f>
        <v>20.188637351170367</v>
      </c>
      <c r="L114" s="266">
        <f t="shared" si="36"/>
        <v>22.122993263672356</v>
      </c>
      <c r="M114" s="266">
        <f t="shared" si="36"/>
        <v>19.444980516067357</v>
      </c>
      <c r="N114" s="266">
        <f t="shared" si="36"/>
        <v>21.327027456279406</v>
      </c>
      <c r="O114" s="266">
        <f t="shared" si="36"/>
        <v>18.737838391620237</v>
      </c>
      <c r="P114" s="266">
        <f t="shared" si="36"/>
        <v>20.5715325724079</v>
      </c>
      <c r="Q114" s="266">
        <f t="shared" si="36"/>
        <v>18.067635905931663</v>
      </c>
      <c r="R114" s="266">
        <f t="shared" si="36"/>
        <v>19.853415762955255</v>
      </c>
      <c r="S114" s="266">
        <f t="shared" si="36"/>
        <v>17.431126347715299</v>
      </c>
      <c r="T114" s="266">
        <f t="shared" si="36"/>
        <v>19.169916645147634</v>
      </c>
      <c r="U114" s="266">
        <f t="shared" si="36"/>
        <v>16.824393408681455</v>
      </c>
      <c r="V114" s="266">
        <f t="shared" si="36"/>
        <v>18.519873573507603</v>
      </c>
      <c r="W114" s="266">
        <f t="shared" si="36"/>
        <v>16.247522562641649</v>
      </c>
      <c r="X114" s="266">
        <f t="shared" si="36"/>
        <v>17.883272995368603</v>
      </c>
      <c r="Y114" s="266">
        <f t="shared" si="36"/>
        <v>15.700234583369305</v>
      </c>
      <c r="Z114" s="266">
        <f t="shared" si="36"/>
        <v>17.308578883860338</v>
      </c>
      <c r="AA114" s="266">
        <f t="shared" si="36"/>
        <v>15.174061855266</v>
      </c>
      <c r="AB114" s="266">
        <f t="shared" si="36"/>
        <v>16.744423076839233</v>
      </c>
      <c r="AC114" s="266">
        <f t="shared" si="36"/>
        <v>14.676078982691124</v>
      </c>
      <c r="AD114" s="266">
        <f t="shared" si="36"/>
        <v>16.205636037548615</v>
      </c>
      <c r="AE114" s="266">
        <f t="shared" si="36"/>
        <v>14.198023804230321</v>
      </c>
      <c r="AF114" s="266">
        <f t="shared" si="36"/>
        <v>15.690204587962295</v>
      </c>
      <c r="AG114" s="266">
        <f t="shared" si="36"/>
        <v>13.742995731401798</v>
      </c>
      <c r="AH114" s="266">
        <f t="shared" si="36"/>
        <v>15.197530757920376</v>
      </c>
      <c r="AI114" s="266">
        <f t="shared" si="36"/>
        <v>13.312686673540167</v>
      </c>
      <c r="AJ114" s="266">
        <f t="shared" si="36"/>
        <v>14.725831526980304</v>
      </c>
      <c r="AK114" s="266">
        <f t="shared" si="36"/>
        <v>12.894598683660186</v>
      </c>
    </row>
    <row r="115" spans="2:37" ht="16.5" thickBot="1" x14ac:dyDescent="0.3">
      <c r="B115" s="153">
        <f>B52</f>
        <v>29.666525572803682</v>
      </c>
      <c r="C115" s="153">
        <f t="shared" ref="C115:G115" si="37">C52</f>
        <v>24.071942193326624</v>
      </c>
      <c r="D115" s="153">
        <f t="shared" si="37"/>
        <v>28.907144136955232</v>
      </c>
      <c r="E115" s="153">
        <f t="shared" si="37"/>
        <v>23.326634665791705</v>
      </c>
      <c r="F115" s="153">
        <f t="shared" si="37"/>
        <v>28.179249733511053</v>
      </c>
      <c r="G115" s="153">
        <f t="shared" si="37"/>
        <v>22.608883501774375</v>
      </c>
      <c r="I115" s="138"/>
      <c r="J115" s="66">
        <f>12.3981/J52</f>
        <v>2.5621202727836327</v>
      </c>
      <c r="K115" s="66">
        <f t="shared" ref="K115:AK115" si="38">12.3981/K52</f>
        <v>2.3566052081353352</v>
      </c>
      <c r="L115" s="66">
        <f t="shared" si="38"/>
        <v>2.4633618120405321</v>
      </c>
      <c r="M115" s="66">
        <f t="shared" si="38"/>
        <v>2.2591290087463554</v>
      </c>
      <c r="N115" s="66">
        <f t="shared" si="38"/>
        <v>2.3710269650028684</v>
      </c>
      <c r="O115" s="66">
        <f t="shared" si="38"/>
        <v>2.1671211326691138</v>
      </c>
      <c r="P115" s="66">
        <f t="shared" si="38"/>
        <v>2.2824189985272456</v>
      </c>
      <c r="Q115" s="66">
        <f t="shared" si="38"/>
        <v>2.0802181208053692</v>
      </c>
      <c r="R115" s="66">
        <f t="shared" si="38"/>
        <v>2.2001952085181897</v>
      </c>
      <c r="S115" s="66">
        <f t="shared" si="38"/>
        <v>1.998404255319149</v>
      </c>
      <c r="T115" s="66">
        <f t="shared" si="38"/>
        <v>2.12114627887083</v>
      </c>
      <c r="U115" s="66">
        <f t="shared" si="38"/>
        <v>1.9206971340046475</v>
      </c>
      <c r="V115" s="66">
        <f t="shared" si="38"/>
        <v>2.0472424042272124</v>
      </c>
      <c r="W115" s="66">
        <f t="shared" si="38"/>
        <v>1.8471543504171632</v>
      </c>
      <c r="X115" s="66">
        <f t="shared" si="38"/>
        <v>1.9767378826530611</v>
      </c>
      <c r="Y115" s="66">
        <f t="shared" si="38"/>
        <v>1.7769958434857387</v>
      </c>
      <c r="Z115" s="66">
        <f t="shared" si="38"/>
        <v>1.9091623036649215</v>
      </c>
      <c r="AA115" s="66">
        <f t="shared" si="38"/>
        <v>1.7110267733922162</v>
      </c>
      <c r="AB115" s="66">
        <f t="shared" si="38"/>
        <v>1.8452299449322813</v>
      </c>
      <c r="AC115" s="66">
        <f t="shared" si="38"/>
        <v>1.6478070175438595</v>
      </c>
      <c r="AD115" s="66">
        <f t="shared" si="38"/>
        <v>1.7846696415719014</v>
      </c>
      <c r="AE115" s="66">
        <f t="shared" si="38"/>
        <v>1.5876680752977332</v>
      </c>
      <c r="AF115" s="66">
        <f t="shared" si="38"/>
        <v>1.7269954032595067</v>
      </c>
      <c r="AG115" s="66">
        <f t="shared" si="38"/>
        <v>1.5306296296296296</v>
      </c>
      <c r="AH115" s="66">
        <f t="shared" si="38"/>
        <v>1.6722551928783382</v>
      </c>
      <c r="AI115" s="66">
        <f t="shared" si="38"/>
        <v>1.4759642857142856</v>
      </c>
      <c r="AJ115" s="66">
        <f t="shared" si="38"/>
        <v>1.6198197021165404</v>
      </c>
      <c r="AK115" s="66">
        <f t="shared" si="38"/>
        <v>1.4237597611391823</v>
      </c>
    </row>
    <row r="116" spans="2:37" ht="16.5" thickBot="1" x14ac:dyDescent="0.3">
      <c r="I116" s="139"/>
      <c r="J116" s="153">
        <f>J53</f>
        <v>128.21655713556919</v>
      </c>
      <c r="K116" s="154">
        <f t="shared" ref="K116:AK116" si="39">K53</f>
        <v>111.67732925455671</v>
      </c>
      <c r="L116" s="242">
        <f t="shared" si="39"/>
        <v>119.75272702810575</v>
      </c>
      <c r="M116" s="243">
        <f t="shared" si="39"/>
        <v>104.97744453886692</v>
      </c>
      <c r="N116" s="242">
        <f t="shared" si="39"/>
        <v>112.71768645744811</v>
      </c>
      <c r="O116" s="154">
        <f t="shared" si="39"/>
        <v>99.092041187620325</v>
      </c>
      <c r="P116" s="244">
        <f t="shared" si="39"/>
        <v>106.53014157750881</v>
      </c>
      <c r="Q116" s="202">
        <f t="shared" si="39"/>
        <v>93.842168702180913</v>
      </c>
      <c r="R116" s="242">
        <f t="shared" si="39"/>
        <v>101.16514119439715</v>
      </c>
      <c r="S116" s="154">
        <f t="shared" si="39"/>
        <v>89.125000759186946</v>
      </c>
      <c r="T116" s="153">
        <f t="shared" si="39"/>
        <v>96.281186279598842</v>
      </c>
      <c r="U116" s="154">
        <f t="shared" si="39"/>
        <v>84.815471514742711</v>
      </c>
      <c r="V116" s="153">
        <f t="shared" si="39"/>
        <v>91.916777683494075</v>
      </c>
      <c r="W116" s="154">
        <f t="shared" si="39"/>
        <v>80.869171903334887</v>
      </c>
      <c r="X116" s="153">
        <f t="shared" si="39"/>
        <v>87.907791332985667</v>
      </c>
      <c r="Y116" s="203">
        <f t="shared" si="39"/>
        <v>77.209615065006446</v>
      </c>
      <c r="Z116" s="153">
        <f t="shared" si="39"/>
        <v>84.188465861083813</v>
      </c>
      <c r="AA116" s="154">
        <f t="shared" si="39"/>
        <v>73.851831397829528</v>
      </c>
      <c r="AB116" s="153">
        <f t="shared" si="39"/>
        <v>80.76748228617231</v>
      </c>
      <c r="AC116" s="203">
        <f t="shared" si="39"/>
        <v>70.702009924628243</v>
      </c>
      <c r="AD116" s="153">
        <f t="shared" si="39"/>
        <v>77.60526549037435</v>
      </c>
      <c r="AE116" s="154">
        <f t="shared" si="39"/>
        <v>67.761708378372688</v>
      </c>
      <c r="AF116" s="153">
        <f t="shared" si="39"/>
        <v>74.657695564581203</v>
      </c>
      <c r="AG116" s="154">
        <f t="shared" si="39"/>
        <v>65.019100334983378</v>
      </c>
      <c r="AH116" s="153">
        <f t="shared" si="39"/>
        <v>71.912631000788593</v>
      </c>
      <c r="AI116" s="154">
        <f t="shared" si="39"/>
        <v>62.429324879611933</v>
      </c>
      <c r="AJ116" s="153">
        <f t="shared" si="39"/>
        <v>69.327174543206169</v>
      </c>
      <c r="AK116" s="154">
        <f t="shared" si="39"/>
        <v>59.988838744216444</v>
      </c>
    </row>
    <row r="117" spans="2:37" ht="5.0999999999999996" customHeight="1" thickBot="1" x14ac:dyDescent="0.3">
      <c r="J117" s="286"/>
      <c r="K117" s="287"/>
      <c r="L117" s="286"/>
      <c r="M117" s="287"/>
      <c r="N117" s="286"/>
      <c r="O117" s="287"/>
      <c r="P117" s="286"/>
      <c r="Q117" s="287"/>
      <c r="R117" s="286"/>
      <c r="S117" s="287"/>
      <c r="T117" s="286"/>
      <c r="U117" s="287"/>
      <c r="V117" s="286"/>
      <c r="W117" s="287"/>
      <c r="X117" s="286"/>
      <c r="Y117" s="287"/>
      <c r="Z117" s="286"/>
      <c r="AA117" s="287"/>
      <c r="AB117" s="286"/>
      <c r="AC117" s="287"/>
      <c r="AD117" s="286"/>
      <c r="AE117" s="287"/>
      <c r="AF117" s="286"/>
      <c r="AG117" s="287"/>
      <c r="AH117" s="286"/>
      <c r="AI117" s="291"/>
      <c r="AJ117" s="286"/>
      <c r="AK117" s="287"/>
    </row>
    <row r="118" spans="2:37" x14ac:dyDescent="0.25">
      <c r="I118" s="140"/>
      <c r="J118" s="97">
        <v>90</v>
      </c>
      <c r="K118" s="96">
        <v>232.04</v>
      </c>
      <c r="L118" s="97">
        <v>91</v>
      </c>
      <c r="M118" s="96">
        <v>231.04</v>
      </c>
      <c r="N118" s="97">
        <v>92</v>
      </c>
      <c r="O118" s="96">
        <v>238.03</v>
      </c>
      <c r="P118" s="97">
        <v>93</v>
      </c>
      <c r="Q118" s="96">
        <v>244</v>
      </c>
      <c r="R118" s="97">
        <v>94</v>
      </c>
      <c r="S118" s="96">
        <v>244</v>
      </c>
      <c r="T118" s="97">
        <v>95</v>
      </c>
      <c r="U118" s="96">
        <v>243</v>
      </c>
      <c r="V118" s="97">
        <v>96</v>
      </c>
      <c r="W118" s="96">
        <v>247</v>
      </c>
      <c r="X118" s="97">
        <v>97</v>
      </c>
      <c r="Y118" s="96">
        <v>247</v>
      </c>
      <c r="Z118" s="95">
        <v>98</v>
      </c>
      <c r="AA118" s="96">
        <v>251</v>
      </c>
      <c r="AB118" s="7">
        <v>99</v>
      </c>
      <c r="AC118" s="55">
        <v>252</v>
      </c>
      <c r="AD118" s="7">
        <v>100</v>
      </c>
      <c r="AE118" s="55">
        <v>257</v>
      </c>
      <c r="AF118" s="7">
        <v>101</v>
      </c>
      <c r="AG118" s="55">
        <v>258</v>
      </c>
      <c r="AH118" s="7">
        <v>102</v>
      </c>
      <c r="AI118" s="72">
        <v>259</v>
      </c>
      <c r="AJ118" s="7">
        <v>103</v>
      </c>
      <c r="AK118" s="55">
        <v>262</v>
      </c>
    </row>
    <row r="119" spans="2:37" ht="21.6" customHeight="1" x14ac:dyDescent="0.25">
      <c r="B119" s="2"/>
      <c r="C119" s="2"/>
      <c r="D119" s="2"/>
      <c r="E119" s="2"/>
      <c r="F119" s="2"/>
      <c r="G119" s="2"/>
      <c r="H119" s="2"/>
      <c r="I119" s="141" t="s">
        <v>99</v>
      </c>
      <c r="J119" s="332" t="s">
        <v>127</v>
      </c>
      <c r="K119" s="333"/>
      <c r="L119" s="332" t="s">
        <v>126</v>
      </c>
      <c r="M119" s="333"/>
      <c r="N119" s="332" t="s">
        <v>125</v>
      </c>
      <c r="O119" s="333"/>
      <c r="P119" s="332" t="s">
        <v>124</v>
      </c>
      <c r="Q119" s="333"/>
      <c r="R119" s="332" t="s">
        <v>123</v>
      </c>
      <c r="S119" s="333"/>
      <c r="T119" s="332" t="s">
        <v>122</v>
      </c>
      <c r="U119" s="333"/>
      <c r="V119" s="332" t="s">
        <v>121</v>
      </c>
      <c r="W119" s="333"/>
      <c r="X119" s="332" t="s">
        <v>120</v>
      </c>
      <c r="Y119" s="333"/>
      <c r="Z119" s="334" t="s">
        <v>119</v>
      </c>
      <c r="AA119" s="333"/>
      <c r="AB119" s="329" t="s">
        <v>118</v>
      </c>
      <c r="AC119" s="330"/>
      <c r="AD119" s="331" t="s">
        <v>117</v>
      </c>
      <c r="AE119" s="330"/>
      <c r="AF119" s="331" t="s">
        <v>116</v>
      </c>
      <c r="AG119" s="330"/>
      <c r="AH119" s="331" t="s">
        <v>115</v>
      </c>
      <c r="AI119" s="329"/>
      <c r="AJ119" s="331" t="s">
        <v>114</v>
      </c>
      <c r="AK119" s="330"/>
    </row>
    <row r="120" spans="2:37" x14ac:dyDescent="0.25">
      <c r="I120" s="138"/>
      <c r="J120" s="129" t="s">
        <v>226</v>
      </c>
      <c r="K120" s="116">
        <v>11.72</v>
      </c>
      <c r="L120" s="117" t="s">
        <v>185</v>
      </c>
      <c r="M120" s="116"/>
      <c r="N120" s="117" t="s">
        <v>230</v>
      </c>
      <c r="O120" s="116"/>
      <c r="P120" s="117" t="s">
        <v>186</v>
      </c>
      <c r="Q120" s="116"/>
      <c r="R120" s="117" t="s">
        <v>187</v>
      </c>
      <c r="S120" s="116"/>
      <c r="T120" s="117" t="s">
        <v>188</v>
      </c>
      <c r="U120" s="116"/>
      <c r="V120" s="129" t="s">
        <v>231</v>
      </c>
      <c r="W120" s="116"/>
      <c r="X120" s="117" t="s">
        <v>206</v>
      </c>
      <c r="Y120" s="116"/>
      <c r="Z120" s="135" t="s">
        <v>189</v>
      </c>
      <c r="AA120" s="116"/>
      <c r="AB120" s="56" t="s">
        <v>190</v>
      </c>
      <c r="AC120" s="57"/>
      <c r="AD120" s="58" t="s">
        <v>139</v>
      </c>
      <c r="AE120" s="57"/>
      <c r="AF120" s="58" t="s">
        <v>191</v>
      </c>
      <c r="AG120" s="57"/>
      <c r="AH120" s="58" t="s">
        <v>138</v>
      </c>
      <c r="AI120" s="73"/>
      <c r="AJ120" s="58" t="s">
        <v>137</v>
      </c>
      <c r="AK120" s="57"/>
    </row>
    <row r="121" spans="2:37" ht="15.75" x14ac:dyDescent="0.25">
      <c r="I121" s="138"/>
      <c r="J121" s="298">
        <f>12.3981/J58</f>
        <v>0.13450756178531906</v>
      </c>
      <c r="K121" s="298">
        <f t="shared" ref="K121:AA121" si="40">12.3981/K58</f>
        <v>0.11741736906904061</v>
      </c>
      <c r="L121" s="298">
        <f t="shared" si="40"/>
        <v>0.1310207446077758</v>
      </c>
      <c r="M121" s="298">
        <f t="shared" si="40"/>
        <v>0.11436306613781017</v>
      </c>
      <c r="N121" s="298">
        <f t="shared" si="40"/>
        <v>0.1276430799641721</v>
      </c>
      <c r="O121" s="298">
        <f t="shared" si="40"/>
        <v>0.11141355140186915</v>
      </c>
      <c r="P121" s="298">
        <f t="shared" si="40"/>
        <v>0.12472059311718491</v>
      </c>
      <c r="Q121" s="298">
        <f t="shared" si="40"/>
        <v>0.10902303904326416</v>
      </c>
      <c r="R121" s="298">
        <f t="shared" si="40"/>
        <v>0.1217170626349892</v>
      </c>
      <c r="S121" s="298">
        <f t="shared" si="40"/>
        <v>0.10602103642893791</v>
      </c>
      <c r="T121" s="298">
        <f t="shared" si="40"/>
        <v>0.11872163171502441</v>
      </c>
      <c r="U121" s="298">
        <f t="shared" si="40"/>
        <v>0.10301703365184878</v>
      </c>
      <c r="V121" s="298">
        <f t="shared" si="40"/>
        <v>0.11571868583162218</v>
      </c>
      <c r="W121" s="298">
        <f t="shared" si="40"/>
        <v>0.10101931068198483</v>
      </c>
      <c r="X121" s="298">
        <f t="shared" si="40"/>
        <v>0.11272024729520866</v>
      </c>
      <c r="Y121" s="298">
        <f t="shared" si="40"/>
        <v>9.8016443987667012E-2</v>
      </c>
      <c r="Z121" s="298">
        <f t="shared" si="40"/>
        <v>0.10971769911504424</v>
      </c>
      <c r="AA121" s="298">
        <f t="shared" si="40"/>
        <v>9.7019328585961337E-2</v>
      </c>
      <c r="AB121" s="134"/>
      <c r="AC121" s="17"/>
      <c r="AD121" s="16"/>
      <c r="AE121" s="17"/>
      <c r="AF121" s="16"/>
      <c r="AG121" s="17"/>
      <c r="AH121" s="16"/>
      <c r="AI121" s="21"/>
      <c r="AJ121" s="16"/>
      <c r="AK121" s="17"/>
    </row>
    <row r="122" spans="2:37" ht="15.75" x14ac:dyDescent="0.25">
      <c r="I122" s="138"/>
      <c r="J122" s="66"/>
      <c r="K122" s="137"/>
      <c r="L122" s="66"/>
      <c r="M122" s="137"/>
      <c r="N122" s="66"/>
      <c r="O122" s="137"/>
      <c r="P122" s="66"/>
      <c r="Q122" s="137"/>
      <c r="R122" s="66"/>
      <c r="S122" s="137"/>
      <c r="T122" s="66"/>
      <c r="U122" s="137"/>
      <c r="V122" s="66"/>
      <c r="W122" s="137"/>
      <c r="X122" s="66"/>
      <c r="Y122" s="137"/>
      <c r="Z122" s="133"/>
      <c r="AA122" s="136"/>
      <c r="AB122" s="134"/>
      <c r="AC122" s="17"/>
      <c r="AD122" s="16"/>
      <c r="AE122" s="17"/>
      <c r="AF122" s="16"/>
      <c r="AG122" s="17"/>
      <c r="AH122" s="16"/>
      <c r="AI122" s="21"/>
      <c r="AJ122" s="16"/>
      <c r="AK122" s="17"/>
    </row>
    <row r="123" spans="2:37" ht="15.75" x14ac:dyDescent="0.25">
      <c r="I123" s="138"/>
      <c r="J123" s="298">
        <f>12.3981/J60</f>
        <v>0.9561270918485385</v>
      </c>
      <c r="K123" s="298">
        <f t="shared" ref="K123:AA123" si="41">12.3981/K60</f>
        <v>0.7653620593863818</v>
      </c>
      <c r="L123" s="298">
        <f t="shared" si="41"/>
        <v>0.93302980132450331</v>
      </c>
      <c r="M123" s="298">
        <f t="shared" si="41"/>
        <v>0.74244565542846863</v>
      </c>
      <c r="N123" s="298">
        <f t="shared" si="41"/>
        <v>0.91082133411695554</v>
      </c>
      <c r="O123" s="298">
        <f t="shared" si="41"/>
        <v>0.72010803275832025</v>
      </c>
      <c r="P123" s="298">
        <f t="shared" si="41"/>
        <v>0.88926265958972883</v>
      </c>
      <c r="Q123" s="298">
        <f t="shared" si="41"/>
        <v>0.69860258071786774</v>
      </c>
      <c r="R123" s="298">
        <f t="shared" si="41"/>
        <v>0.86845755113477163</v>
      </c>
      <c r="S123" s="298">
        <f t="shared" si="41"/>
        <v>0.67782515991471215</v>
      </c>
      <c r="T123" s="298">
        <f t="shared" si="41"/>
        <v>0.84831337666780704</v>
      </c>
      <c r="U123" s="298">
        <f t="shared" si="41"/>
        <v>0.65775903230940624</v>
      </c>
      <c r="V123" s="298">
        <f t="shared" si="41"/>
        <v>0.82913796562562692</v>
      </c>
      <c r="W123" s="298">
        <f t="shared" si="41"/>
        <v>0.63911026341563992</v>
      </c>
      <c r="X123" s="298">
        <f t="shared" si="41"/>
        <v>0.81012153685311028</v>
      </c>
      <c r="Y123" s="298">
        <f t="shared" si="41"/>
        <v>0.62111617654426132</v>
      </c>
      <c r="Z123" s="298">
        <f t="shared" si="41"/>
        <v>0.79210963455149497</v>
      </c>
      <c r="AA123" s="298">
        <f t="shared" si="41"/>
        <v>0.60310843021841709</v>
      </c>
      <c r="AB123" s="134"/>
      <c r="AC123" s="17"/>
      <c r="AD123" s="16"/>
      <c r="AE123" s="17"/>
      <c r="AF123" s="16"/>
      <c r="AG123" s="17"/>
      <c r="AH123" s="16"/>
      <c r="AI123" s="21"/>
      <c r="AJ123" s="16"/>
      <c r="AK123" s="17"/>
    </row>
    <row r="124" spans="2:37" ht="15.75" x14ac:dyDescent="0.25">
      <c r="I124" s="138"/>
      <c r="J124" s="192">
        <f>J61</f>
        <v>27.476666581530935</v>
      </c>
      <c r="K124" s="193">
        <f t="shared" ref="K124:AA124" si="42">K61</f>
        <v>21.917804438645597</v>
      </c>
      <c r="L124" s="192">
        <f t="shared" si="42"/>
        <v>26.800372819792621</v>
      </c>
      <c r="M124" s="193">
        <f t="shared" si="42"/>
        <v>21.253790551199103</v>
      </c>
      <c r="N124" s="192">
        <f t="shared" si="42"/>
        <v>26.150999787826905</v>
      </c>
      <c r="O124" s="193">
        <f t="shared" si="42"/>
        <v>20.607241413543186</v>
      </c>
      <c r="P124" s="192">
        <f t="shared" si="42"/>
        <v>25.521443317357971</v>
      </c>
      <c r="Q124" s="193">
        <f t="shared" si="42"/>
        <v>19.985405174369582</v>
      </c>
      <c r="R124" s="192">
        <f t="shared" si="42"/>
        <v>24.914634533167931</v>
      </c>
      <c r="S124" s="193">
        <f t="shared" si="42"/>
        <v>19.385184553828609</v>
      </c>
      <c r="T124" s="192">
        <f t="shared" si="42"/>
        <v>24.32777857801112</v>
      </c>
      <c r="U124" s="193">
        <f t="shared" si="42"/>
        <v>18.806021319357832</v>
      </c>
      <c r="V124" s="192">
        <f t="shared" si="42"/>
        <v>23.769746842699568</v>
      </c>
      <c r="W124" s="193">
        <f t="shared" si="42"/>
        <v>18.268201504526868</v>
      </c>
      <c r="X124" s="192">
        <f t="shared" si="42"/>
        <v>23.216906005067756</v>
      </c>
      <c r="Y124" s="193">
        <f t="shared" si="42"/>
        <v>17.749646927288225</v>
      </c>
      <c r="Z124" s="194">
        <f t="shared" si="42"/>
        <v>22.693773496641199</v>
      </c>
      <c r="AA124" s="195">
        <f t="shared" si="42"/>
        <v>17.231065278879836</v>
      </c>
      <c r="AB124" s="53"/>
      <c r="AC124" s="20"/>
      <c r="AD124" s="19"/>
      <c r="AE124" s="20"/>
      <c r="AF124" s="19"/>
      <c r="AG124" s="20"/>
      <c r="AH124" s="19"/>
      <c r="AI124" s="71"/>
      <c r="AJ124" s="19"/>
      <c r="AK124" s="20"/>
    </row>
    <row r="125" spans="2:37" ht="16.5" thickBot="1" x14ac:dyDescent="0.3">
      <c r="I125" s="139"/>
      <c r="J125" s="204">
        <f>J62</f>
        <v>64.090948321129261</v>
      </c>
      <c r="K125" s="205">
        <f t="shared" ref="K125:AA125" si="43">K62</f>
        <v>50.267050601547297</v>
      </c>
      <c r="L125" s="204">
        <f t="shared" si="43"/>
        <v>62.366186134272681</v>
      </c>
      <c r="M125" s="205">
        <f t="shared" si="43"/>
        <v>48.662578814228219</v>
      </c>
      <c r="N125" s="204">
        <f t="shared" si="43"/>
        <v>60.72248983760911</v>
      </c>
      <c r="O125" s="205">
        <f t="shared" si="43"/>
        <v>47.108350014175585</v>
      </c>
      <c r="P125" s="204">
        <f t="shared" si="43"/>
        <v>59.13999474864373</v>
      </c>
      <c r="Q125" s="205">
        <f t="shared" si="43"/>
        <v>45.6206602642551</v>
      </c>
      <c r="R125" s="204">
        <f t="shared" si="43"/>
        <v>57.624487894474505</v>
      </c>
      <c r="S125" s="205">
        <f t="shared" si="43"/>
        <v>44.191011685690725</v>
      </c>
      <c r="T125" s="204">
        <f t="shared" si="43"/>
        <v>56.167560166504401</v>
      </c>
      <c r="U125" s="205">
        <f t="shared" si="43"/>
        <v>42.817148430523353</v>
      </c>
      <c r="V125" s="204">
        <f t="shared" si="43"/>
        <v>54.78982590269694</v>
      </c>
      <c r="W125" s="205">
        <f t="shared" si="43"/>
        <v>41.54609633503096</v>
      </c>
      <c r="X125" s="204">
        <f t="shared" si="43"/>
        <v>53.431941376256702</v>
      </c>
      <c r="Y125" s="205">
        <f t="shared" si="43"/>
        <v>40.324716813424573</v>
      </c>
      <c r="Z125" s="206">
        <f t="shared" si="43"/>
        <v>52.153215540828668</v>
      </c>
      <c r="AA125" s="207">
        <f t="shared" si="43"/>
        <v>39.10717716463499</v>
      </c>
      <c r="AB125" s="134"/>
      <c r="AC125" s="17"/>
      <c r="AD125" s="16"/>
      <c r="AE125" s="17"/>
      <c r="AF125" s="16"/>
      <c r="AG125" s="17"/>
      <c r="AH125" s="16"/>
      <c r="AI125" s="21"/>
      <c r="AJ125" s="39"/>
      <c r="AK125" s="40"/>
    </row>
    <row r="126" spans="2:37" ht="5.0999999999999996" customHeight="1" x14ac:dyDescent="0.25">
      <c r="J126" s="281"/>
      <c r="K126" s="281"/>
      <c r="L126" s="281"/>
      <c r="M126" s="281"/>
      <c r="N126" s="281"/>
      <c r="O126" s="281"/>
      <c r="P126" s="281"/>
      <c r="Q126" s="281"/>
      <c r="R126" s="281"/>
      <c r="S126" s="281"/>
      <c r="T126" s="281"/>
      <c r="U126" s="281"/>
      <c r="V126" s="281"/>
      <c r="W126" s="281"/>
      <c r="X126" s="281"/>
      <c r="Y126" s="281"/>
      <c r="Z126" s="281"/>
      <c r="AA126" s="281"/>
      <c r="AB126" s="281"/>
      <c r="AC126" s="281"/>
      <c r="AD126" s="281"/>
      <c r="AE126" s="281"/>
      <c r="AF126" s="281"/>
      <c r="AG126" s="281"/>
      <c r="AH126" s="281"/>
      <c r="AI126" s="281"/>
      <c r="AJ126" s="281"/>
      <c r="AK126" s="281"/>
    </row>
  </sheetData>
  <sheetProtection sheet="1" objects="1" scenarios="1"/>
  <protectedRanges>
    <protectedRange sqref="U17:U18" name="Plage1"/>
    <protectedRange sqref="U80:U81" name="Plage1_1"/>
  </protectedRanges>
  <mergeCells count="210">
    <mergeCell ref="AB48:AC48"/>
    <mergeCell ref="AD48:AE48"/>
    <mergeCell ref="AF48:AG48"/>
    <mergeCell ref="AH48:AI48"/>
    <mergeCell ref="AJ48:AK48"/>
    <mergeCell ref="J56:K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AH56:AI56"/>
    <mergeCell ref="AJ56:AK56"/>
    <mergeCell ref="J48:K48"/>
    <mergeCell ref="L48:M48"/>
    <mergeCell ref="N48:O48"/>
    <mergeCell ref="P48:Q48"/>
    <mergeCell ref="R48:S48"/>
    <mergeCell ref="T48:U48"/>
    <mergeCell ref="V48:W48"/>
    <mergeCell ref="X48:Y48"/>
    <mergeCell ref="Z48:AA48"/>
    <mergeCell ref="J7:K7"/>
    <mergeCell ref="N40:O40"/>
    <mergeCell ref="Z31:AA31"/>
    <mergeCell ref="X31:Y31"/>
    <mergeCell ref="V31:W31"/>
    <mergeCell ref="T31:U31"/>
    <mergeCell ref="R31:S31"/>
    <mergeCell ref="L39:M39"/>
    <mergeCell ref="N39:O39"/>
    <mergeCell ref="P39:Q39"/>
    <mergeCell ref="AB39:AC39"/>
    <mergeCell ref="AD39:AE39"/>
    <mergeCell ref="AF39:AG39"/>
    <mergeCell ref="AH39:AI39"/>
    <mergeCell ref="AJ39:AK39"/>
    <mergeCell ref="R39:S39"/>
    <mergeCell ref="T39:U39"/>
    <mergeCell ref="V39:W39"/>
    <mergeCell ref="X39:Y39"/>
    <mergeCell ref="Z39:AA39"/>
    <mergeCell ref="F31:G31"/>
    <mergeCell ref="D31:E31"/>
    <mergeCell ref="B31:C31"/>
    <mergeCell ref="B39:C39"/>
    <mergeCell ref="D39:E39"/>
    <mergeCell ref="F39:G39"/>
    <mergeCell ref="P31:Q31"/>
    <mergeCell ref="N31:O31"/>
    <mergeCell ref="L31:M31"/>
    <mergeCell ref="J31:K31"/>
    <mergeCell ref="H31:I31"/>
    <mergeCell ref="AJ31:AK31"/>
    <mergeCell ref="AH31:AI31"/>
    <mergeCell ref="AF31:AG31"/>
    <mergeCell ref="AD31:AE31"/>
    <mergeCell ref="AB31:AC31"/>
    <mergeCell ref="AH7:AI7"/>
    <mergeCell ref="AJ7:AK7"/>
    <mergeCell ref="AJ2:AK2"/>
    <mergeCell ref="B47:C47"/>
    <mergeCell ref="D47:E47"/>
    <mergeCell ref="F47:G47"/>
    <mergeCell ref="B2:C2"/>
    <mergeCell ref="Z7:AA7"/>
    <mergeCell ref="AB7:AC7"/>
    <mergeCell ref="AD7:AE7"/>
    <mergeCell ref="AF7:AG7"/>
    <mergeCell ref="P23:Q23"/>
    <mergeCell ref="B7:C7"/>
    <mergeCell ref="D7:E7"/>
    <mergeCell ref="AJ23:AK23"/>
    <mergeCell ref="Z15:AA15"/>
    <mergeCell ref="AB15:AC15"/>
    <mergeCell ref="H39:I39"/>
    <mergeCell ref="J39:K39"/>
    <mergeCell ref="AD15:AE15"/>
    <mergeCell ref="AF15:AG15"/>
    <mergeCell ref="AH15:AI15"/>
    <mergeCell ref="AJ15:AK15"/>
    <mergeCell ref="Z23:AA23"/>
    <mergeCell ref="AB23:AC23"/>
    <mergeCell ref="B15:C15"/>
    <mergeCell ref="D15:E15"/>
    <mergeCell ref="AD23:AE23"/>
    <mergeCell ref="AF23:AG23"/>
    <mergeCell ref="AH23:AI23"/>
    <mergeCell ref="F23:G23"/>
    <mergeCell ref="B23:C23"/>
    <mergeCell ref="D23:E23"/>
    <mergeCell ref="X23:Y23"/>
    <mergeCell ref="L23:M23"/>
    <mergeCell ref="J23:K23"/>
    <mergeCell ref="H23:I23"/>
    <mergeCell ref="R23:S23"/>
    <mergeCell ref="T23:U23"/>
    <mergeCell ref="V23:W23"/>
    <mergeCell ref="N23:O23"/>
    <mergeCell ref="B65:C65"/>
    <mergeCell ref="AJ65:AK65"/>
    <mergeCell ref="B70:C70"/>
    <mergeCell ref="D70:E70"/>
    <mergeCell ref="J70:K70"/>
    <mergeCell ref="Z70:AA70"/>
    <mergeCell ref="AB70:AC70"/>
    <mergeCell ref="AD70:AE70"/>
    <mergeCell ref="AF70:AG70"/>
    <mergeCell ref="AH70:AI70"/>
    <mergeCell ref="AJ70:AK70"/>
    <mergeCell ref="B78:C78"/>
    <mergeCell ref="D78:E78"/>
    <mergeCell ref="Z78:AA78"/>
    <mergeCell ref="AB78:AC78"/>
    <mergeCell ref="AD78:AE78"/>
    <mergeCell ref="AF78:AG78"/>
    <mergeCell ref="AH78:AI78"/>
    <mergeCell ref="AJ78:AK78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T86:U86"/>
    <mergeCell ref="V86:W86"/>
    <mergeCell ref="X86:Y86"/>
    <mergeCell ref="Z86:AA86"/>
    <mergeCell ref="AB86:AC86"/>
    <mergeCell ref="AD86:AE86"/>
    <mergeCell ref="AF86:AG86"/>
    <mergeCell ref="AH86:AI86"/>
    <mergeCell ref="AJ86:AK86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T94:U94"/>
    <mergeCell ref="V94:W94"/>
    <mergeCell ref="X94:Y94"/>
    <mergeCell ref="Z94:AA94"/>
    <mergeCell ref="AB94:AC94"/>
    <mergeCell ref="AD94:AE94"/>
    <mergeCell ref="AF94:AG94"/>
    <mergeCell ref="AH94:AI94"/>
    <mergeCell ref="AJ94:AK94"/>
    <mergeCell ref="B102:C102"/>
    <mergeCell ref="D102:E102"/>
    <mergeCell ref="F102:G102"/>
    <mergeCell ref="H102:I102"/>
    <mergeCell ref="J102:K102"/>
    <mergeCell ref="L102:M102"/>
    <mergeCell ref="N102:O102"/>
    <mergeCell ref="P102:Q102"/>
    <mergeCell ref="R102:S102"/>
    <mergeCell ref="T102:U102"/>
    <mergeCell ref="V102:W102"/>
    <mergeCell ref="X102:Y102"/>
    <mergeCell ref="Z102:AA102"/>
    <mergeCell ref="AB102:AC102"/>
    <mergeCell ref="AD102:AE102"/>
    <mergeCell ref="AF102:AG102"/>
    <mergeCell ref="AH102:AI102"/>
    <mergeCell ref="AJ102:AK102"/>
    <mergeCell ref="N103:O103"/>
    <mergeCell ref="B110:C110"/>
    <mergeCell ref="D110:E110"/>
    <mergeCell ref="F110:G110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AB111:AC111"/>
    <mergeCell ref="AD111:AE111"/>
    <mergeCell ref="AF111:AG111"/>
    <mergeCell ref="AH111:AI111"/>
    <mergeCell ref="AJ111:AK111"/>
    <mergeCell ref="AB119:AC119"/>
    <mergeCell ref="AD119:AE119"/>
    <mergeCell ref="AF119:AG119"/>
    <mergeCell ref="AH119:AI119"/>
    <mergeCell ref="AJ119:AK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</mergeCells>
  <hyperlinks>
    <hyperlink ref="J65" r:id="rId1" xr:uid="{0E00BC02-A8FF-4854-9533-FE5FE4789906}"/>
    <hyperlink ref="J2" r:id="rId2" xr:uid="{996D7B2D-3E00-4F29-8705-260BDE0369C0}"/>
  </hyperlinks>
  <pageMargins left="0.23622047244094491" right="0.23622047244094491" top="0.23622047244094491" bottom="0.15748031496062992" header="0.31496062992125984" footer="0.31496062992125984"/>
  <pageSetup paperSize="9" scale="57" fitToHeight="0" orientation="landscape" horizontalDpi="4294967292" verticalDpi="0" r:id="rId3"/>
  <rowBreaks count="1" manualBreakCount="1">
    <brk id="63" max="16383" man="1"/>
  </row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TP_SFX</vt:lpstr>
      <vt:lpstr>TP_SFX!Zone_d_impression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QUISEFIT</dc:creator>
  <cp:lastModifiedBy>jean paul QUISEFIT</cp:lastModifiedBy>
  <cp:lastPrinted>2022-02-14T09:53:33Z</cp:lastPrinted>
  <dcterms:created xsi:type="dcterms:W3CDTF">2021-12-03T10:32:01Z</dcterms:created>
  <dcterms:modified xsi:type="dcterms:W3CDTF">2022-09-04T11:43:46Z</dcterms:modified>
</cp:coreProperties>
</file>